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0" windowWidth="19815" windowHeight="7860"/>
  </bookViews>
  <sheets>
    <sheet name="Sheet1" sheetId="1" r:id="rId1"/>
  </sheets>
  <calcPr calcId="144525"/>
</workbook>
</file>

<file path=xl/calcChain.xml><?xml version="1.0" encoding="utf-8"?>
<calcChain xmlns="http://schemas.openxmlformats.org/spreadsheetml/2006/main">
  <c r="K33" i="1" l="1"/>
  <c r="L33" i="1" s="1"/>
  <c r="K32" i="1"/>
  <c r="L32" i="1" s="1"/>
  <c r="K31" i="1"/>
  <c r="L31" i="1" s="1"/>
  <c r="K30" i="1"/>
  <c r="L30" i="1" s="1"/>
  <c r="K29" i="1"/>
  <c r="L29" i="1" s="1"/>
  <c r="K28" i="1"/>
  <c r="L28" i="1" s="1"/>
  <c r="K27" i="1"/>
  <c r="L27" i="1" s="1"/>
  <c r="K26" i="1"/>
  <c r="L26" i="1" s="1"/>
  <c r="K25" i="1"/>
  <c r="L25" i="1" s="1"/>
  <c r="K24" i="1"/>
  <c r="L24" i="1" s="1"/>
  <c r="K23" i="1"/>
  <c r="L23" i="1" s="1"/>
  <c r="K22" i="1"/>
  <c r="L22" i="1" s="1"/>
  <c r="K21" i="1"/>
  <c r="L21" i="1" s="1"/>
  <c r="K20" i="1"/>
  <c r="L20" i="1" s="1"/>
  <c r="K19" i="1"/>
  <c r="L19" i="1" s="1"/>
  <c r="K18" i="1"/>
  <c r="L18" i="1" s="1"/>
  <c r="K17" i="1"/>
  <c r="L17" i="1" s="1"/>
  <c r="K16" i="1"/>
  <c r="L16" i="1" s="1"/>
  <c r="K15" i="1"/>
  <c r="L15" i="1" s="1"/>
  <c r="K14" i="1"/>
  <c r="L14" i="1" s="1"/>
  <c r="K13" i="1"/>
  <c r="L13" i="1" s="1"/>
  <c r="K12" i="1"/>
  <c r="L12" i="1" s="1"/>
  <c r="K11" i="1"/>
  <c r="L11" i="1" s="1"/>
  <c r="K10" i="1"/>
  <c r="L10" i="1" s="1"/>
  <c r="D34" i="1" l="1"/>
  <c r="C34" i="1" s="1"/>
  <c r="D33" i="1"/>
  <c r="C33" i="1" s="1"/>
  <c r="D32" i="1"/>
  <c r="C32" i="1" s="1"/>
  <c r="D31" i="1"/>
  <c r="C31" i="1" s="1"/>
  <c r="D30" i="1"/>
  <c r="C30" i="1"/>
  <c r="D29" i="1"/>
  <c r="C29" i="1" s="1"/>
  <c r="D28" i="1"/>
  <c r="C28" i="1" s="1"/>
  <c r="D27" i="1"/>
  <c r="C27" i="1" s="1"/>
  <c r="D26" i="1"/>
  <c r="C26" i="1" s="1"/>
  <c r="D25" i="1"/>
  <c r="C25" i="1" s="1"/>
  <c r="D24" i="1"/>
  <c r="C24" i="1"/>
  <c r="D23" i="1"/>
  <c r="C23" i="1" s="1"/>
  <c r="D22" i="1"/>
  <c r="C22" i="1" s="1"/>
  <c r="D21" i="1"/>
  <c r="C21" i="1" s="1"/>
  <c r="C20" i="1"/>
  <c r="D20" i="1" s="1"/>
  <c r="C19" i="1"/>
  <c r="D19" i="1" s="1"/>
  <c r="C18" i="1"/>
  <c r="D18" i="1" s="1"/>
  <c r="C17" i="1"/>
  <c r="D17" i="1" s="1"/>
  <c r="C16" i="1"/>
  <c r="D16" i="1" s="1"/>
  <c r="C15" i="1"/>
  <c r="D15" i="1" s="1"/>
  <c r="C14" i="1"/>
  <c r="D14" i="1" s="1"/>
  <c r="C13" i="1"/>
  <c r="D13" i="1" s="1"/>
  <c r="C12" i="1"/>
  <c r="D12" i="1" s="1"/>
  <c r="C11" i="1"/>
  <c r="D11" i="1" s="1"/>
  <c r="C10" i="1"/>
  <c r="D10" i="1" s="1"/>
</calcChain>
</file>

<file path=xl/sharedStrings.xml><?xml version="1.0" encoding="utf-8"?>
<sst xmlns="http://schemas.openxmlformats.org/spreadsheetml/2006/main" count="29" uniqueCount="26">
  <si>
    <t>重要提示：只需填实发金额，其他数据不要动！</t>
  </si>
  <si>
    <r>
      <rPr>
        <b/>
        <sz val="12"/>
        <color theme="1"/>
        <rFont val="宋体"/>
        <charset val="134"/>
        <scheme val="minor"/>
      </rPr>
      <t>（</t>
    </r>
    <r>
      <rPr>
        <b/>
        <sz val="12"/>
        <color rgb="FFFF0000"/>
        <rFont val="宋体"/>
        <charset val="134"/>
        <scheme val="minor"/>
      </rPr>
      <t>居民</t>
    </r>
    <r>
      <rPr>
        <b/>
        <sz val="12"/>
        <color theme="1"/>
        <rFont val="宋体"/>
        <charset val="134"/>
        <scheme val="minor"/>
      </rPr>
      <t>）劳务费倒算含税发放金额计算表</t>
    </r>
  </si>
  <si>
    <t>实发金额档次</t>
  </si>
  <si>
    <t>实发金额</t>
  </si>
  <si>
    <t>倒算应加金额
（税金）</t>
  </si>
  <si>
    <t>申报收入金额（含税）</t>
  </si>
  <si>
    <t>如何区别“居民”和“非居民”呢？
请看这里：</t>
  </si>
  <si>
    <t>中国税收居民</t>
  </si>
  <si>
    <t>(1个纳税年度内)居住在中国≥183天</t>
  </si>
  <si>
    <r>
      <rPr>
        <sz val="11"/>
        <color theme="1"/>
        <rFont val="宋体"/>
        <charset val="134"/>
        <scheme val="minor"/>
      </rPr>
      <t>(1个纳税年度内)居住在中国</t>
    </r>
    <r>
      <rPr>
        <sz val="11"/>
        <color theme="1"/>
        <rFont val="宋体"/>
        <charset val="134"/>
      </rPr>
      <t>&lt;183</t>
    </r>
    <r>
      <rPr>
        <sz val="11"/>
        <color theme="1"/>
        <rFont val="宋体"/>
        <charset val="134"/>
        <scheme val="minor"/>
      </rPr>
      <t>天</t>
    </r>
  </si>
  <si>
    <t>非中国税收居民</t>
  </si>
  <si>
    <t>21000-49500元</t>
  </si>
  <si>
    <t>49500元以上</t>
  </si>
  <si>
    <t>（只需填实发金额）</t>
  </si>
  <si>
    <t>申报收入额=（实发金额-速算扣除数）/[1-（80%*税率）]</t>
  </si>
  <si>
    <t>实发金额档次（含本金额）</t>
  </si>
  <si>
    <t>1-3660元</t>
  </si>
  <si>
    <t>3661-14010元</t>
  </si>
  <si>
    <t>14011-27660元</t>
  </si>
  <si>
    <t>27661-37660元</t>
  </si>
  <si>
    <t>1-21000元</t>
    <phoneticPr fontId="9" type="noConversion"/>
  </si>
  <si>
    <t>特别说明：</t>
    <phoneticPr fontId="9" type="noConversion"/>
  </si>
  <si>
    <t>1.在我校有工资薪金收入的人员，不能在我校发放劳务收入。
2.该劳务费倒算表算出来的税额只有在该纳税人本月在我校发放的劳务收入只有该笔才能准确。因为同一个纳税人在同一个单位发放的劳务收入要合并计税的。</t>
    <phoneticPr fontId="9" type="noConversion"/>
  </si>
  <si>
    <r>
      <t>（</t>
    </r>
    <r>
      <rPr>
        <b/>
        <sz val="12"/>
        <color rgb="FFFF0000"/>
        <rFont val="宋体"/>
        <family val="3"/>
        <charset val="134"/>
        <scheme val="minor"/>
      </rPr>
      <t>非居民</t>
    </r>
    <r>
      <rPr>
        <b/>
        <sz val="12"/>
        <color theme="1"/>
        <rFont val="宋体"/>
        <charset val="134"/>
        <scheme val="minor"/>
      </rPr>
      <t>）劳务费倒算含税发放金额计算表</t>
    </r>
    <phoneticPr fontId="9" type="noConversion"/>
  </si>
  <si>
    <t>中国境内无住所的外籍人士（含港澳台）</t>
    <phoneticPr fontId="9" type="noConversion"/>
  </si>
  <si>
    <t>在中国境内有住所个人</t>
    <phoneticPr fontId="9"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</si>
</sst>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 #,##0.00_ ;_ * \-#,##0.00_ ;_ * &quot;-&quot;??_ ;_ @_ "/>
    <numFmt numFmtId="176" formatCode="0.00_ "/>
  </numFmts>
  <fonts count="13" x14ac:knownFonts="1">
    <font>
      <sz val="11"/>
      <color theme="1"/>
      <name val="宋体"/>
      <charset val="134"/>
      <scheme val="minor"/>
    </font>
    <font>
      <b/>
      <sz val="11"/>
      <color theme="1"/>
      <name val="宋体"/>
      <charset val="134"/>
      <scheme val="minor"/>
    </font>
    <font>
      <b/>
      <sz val="12"/>
      <color theme="1"/>
      <name val="宋体"/>
      <charset val="134"/>
      <scheme val="minor"/>
    </font>
    <font>
      <sz val="8"/>
      <name val="Times New Roman"/>
    </font>
    <font>
      <sz val="11"/>
      <name val="宋体"/>
      <charset val="134"/>
      <scheme val="minor"/>
    </font>
    <font>
      <sz val="14"/>
      <color theme="1"/>
      <name val="宋体"/>
      <charset val="134"/>
      <scheme val="minor"/>
    </font>
    <font>
      <sz val="11"/>
      <color theme="1"/>
      <name val="宋体"/>
      <charset val="134"/>
      <scheme val="minor"/>
    </font>
    <font>
      <b/>
      <sz val="12"/>
      <color rgb="FFFF0000"/>
      <name val="宋体"/>
      <charset val="134"/>
      <scheme val="minor"/>
    </font>
    <font>
      <sz val="11"/>
      <color theme="1"/>
      <name val="宋体"/>
      <charset val="134"/>
    </font>
    <font>
      <sz val="9"/>
      <name val="宋体"/>
      <charset val="134"/>
      <scheme val="minor"/>
    </font>
    <font>
      <b/>
      <sz val="12"/>
      <color rgb="FFFF0000"/>
      <name val="宋体"/>
      <family val="3"/>
      <charset val="134"/>
      <scheme val="minor"/>
    </font>
    <font>
      <b/>
      <sz val="12"/>
      <color theme="1"/>
      <name val="宋体"/>
      <family val="3"/>
      <charset val="134"/>
      <scheme val="minor"/>
    </font>
    <font>
      <sz val="11"/>
      <color theme="1"/>
      <name val="宋体"/>
      <family val="3"/>
      <charset val="134"/>
      <scheme val="minor"/>
    </font>
  </fonts>
  <fills count="9">
    <fill>
      <patternFill patternType="none"/>
    </fill>
    <fill>
      <patternFill patternType="gray125"/>
    </fill>
    <fill>
      <patternFill patternType="solid">
        <fgColor theme="9" tint="0.79995117038483843"/>
        <bgColor indexed="64"/>
      </patternFill>
    </fill>
    <fill>
      <patternFill patternType="solid">
        <fgColor theme="0"/>
        <bgColor indexed="64"/>
      </patternFill>
    </fill>
    <fill>
      <patternFill patternType="solid">
        <fgColor rgb="FFFFFF00"/>
        <bgColor indexed="64"/>
      </patternFill>
    </fill>
    <fill>
      <patternFill patternType="solid">
        <fgColor rgb="FF92D050"/>
        <bgColor indexed="64"/>
      </patternFill>
    </fill>
    <fill>
      <patternFill patternType="solid">
        <fgColor theme="9" tint="0.39997558519241921"/>
        <bgColor indexed="64"/>
      </patternFill>
    </fill>
    <fill>
      <patternFill patternType="solid">
        <fgColor theme="7" tint="0.59999389629810485"/>
        <bgColor indexed="64"/>
      </patternFill>
    </fill>
    <fill>
      <patternFill patternType="solid">
        <fgColor theme="9" tint="0.79998168889431442"/>
        <bgColor indexed="64"/>
      </patternFill>
    </fill>
  </fills>
  <borders count="8">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alignment vertical="center"/>
    </xf>
    <xf numFmtId="43" fontId="6" fillId="0" borderId="0" applyFont="0" applyFill="0" applyBorder="0" applyAlignment="0" applyProtection="0">
      <alignment vertical="center"/>
    </xf>
  </cellStyleXfs>
  <cellXfs count="38">
    <xf numFmtId="0" fontId="0" fillId="0" borderId="0" xfId="0">
      <alignment vertical="center"/>
    </xf>
    <xf numFmtId="0" fontId="1" fillId="0" borderId="2" xfId="0" applyFont="1" applyBorder="1" applyAlignment="1">
      <alignment horizontal="center" vertical="center" wrapText="1"/>
    </xf>
    <xf numFmtId="0" fontId="1" fillId="2" borderId="2" xfId="0" applyFont="1" applyFill="1" applyBorder="1" applyAlignment="1">
      <alignment horizontal="center" vertical="center"/>
    </xf>
    <xf numFmtId="0" fontId="1" fillId="0" borderId="2" xfId="0" applyFont="1" applyBorder="1" applyAlignment="1">
      <alignment horizontal="center" vertical="center"/>
    </xf>
    <xf numFmtId="0" fontId="0" fillId="2" borderId="2" xfId="0" applyFill="1" applyBorder="1">
      <alignment vertical="center"/>
    </xf>
    <xf numFmtId="176" fontId="0" fillId="0" borderId="2" xfId="0" applyNumberFormat="1" applyFont="1" applyBorder="1" applyAlignment="1">
      <alignment vertical="center"/>
    </xf>
    <xf numFmtId="176" fontId="0" fillId="0" borderId="2" xfId="0" applyNumberFormat="1" applyBorder="1">
      <alignment vertical="center"/>
    </xf>
    <xf numFmtId="176" fontId="0" fillId="3" borderId="2" xfId="0" applyNumberFormat="1" applyFill="1" applyBorder="1">
      <alignment vertical="center"/>
    </xf>
    <xf numFmtId="43" fontId="3" fillId="0" borderId="2" xfId="1" applyFont="1" applyBorder="1" applyAlignment="1">
      <alignment horizontal="right" vertical="center" wrapText="1"/>
    </xf>
    <xf numFmtId="0" fontId="0" fillId="4" borderId="0" xfId="0" applyFill="1">
      <alignment vertical="center"/>
    </xf>
    <xf numFmtId="0" fontId="0" fillId="5" borderId="0" xfId="0" applyFill="1">
      <alignment vertical="center"/>
    </xf>
    <xf numFmtId="0" fontId="5" fillId="0" borderId="0" xfId="0" applyFont="1">
      <alignment vertical="center"/>
    </xf>
    <xf numFmtId="0" fontId="5" fillId="4" borderId="0" xfId="0" applyFont="1" applyFill="1">
      <alignment vertical="center"/>
    </xf>
    <xf numFmtId="0" fontId="1" fillId="4" borderId="2" xfId="0" applyFont="1" applyFill="1" applyBorder="1" applyAlignment="1">
      <alignment horizontal="center" vertical="center"/>
    </xf>
    <xf numFmtId="0" fontId="1" fillId="6" borderId="2" xfId="0" applyFont="1" applyFill="1" applyBorder="1" applyAlignment="1">
      <alignment horizontal="center" vertical="center"/>
    </xf>
    <xf numFmtId="0" fontId="0" fillId="4" borderId="2" xfId="0" applyFill="1" applyBorder="1">
      <alignment vertical="center"/>
    </xf>
    <xf numFmtId="176" fontId="0" fillId="6" borderId="2" xfId="0" applyNumberFormat="1" applyFill="1" applyBorder="1">
      <alignment vertical="center"/>
    </xf>
    <xf numFmtId="0" fontId="0" fillId="0" borderId="0" xfId="0">
      <alignment vertical="center"/>
    </xf>
    <xf numFmtId="0" fontId="0" fillId="2" borderId="2" xfId="0" applyFill="1" applyBorder="1">
      <alignment vertical="center"/>
    </xf>
    <xf numFmtId="176" fontId="0" fillId="0" borderId="2" xfId="0" applyNumberFormat="1" applyBorder="1">
      <alignment vertical="center"/>
    </xf>
    <xf numFmtId="43" fontId="3" fillId="0" borderId="2" xfId="1" applyFont="1" applyBorder="1" applyAlignment="1">
      <alignment horizontal="right" vertical="center" wrapText="1"/>
    </xf>
    <xf numFmtId="0" fontId="0" fillId="0" borderId="2" xfId="0" applyBorder="1">
      <alignment vertical="center"/>
    </xf>
    <xf numFmtId="0" fontId="0" fillId="0" borderId="2" xfId="0" applyFont="1" applyBorder="1">
      <alignment vertical="center"/>
    </xf>
    <xf numFmtId="0" fontId="0" fillId="8" borderId="2" xfId="0" applyFill="1" applyBorder="1" applyAlignment="1">
      <alignment horizontal="center" vertical="center"/>
    </xf>
    <xf numFmtId="0" fontId="0" fillId="0" borderId="2" xfId="0" applyBorder="1" applyAlignment="1">
      <alignment horizontal="center" vertical="center"/>
    </xf>
    <xf numFmtId="0" fontId="0" fillId="4" borderId="3" xfId="0" applyFill="1" applyBorder="1" applyAlignment="1">
      <alignment horizontal="center" vertical="center"/>
    </xf>
    <xf numFmtId="0" fontId="0" fillId="4" borderId="5" xfId="0" applyFill="1" applyBorder="1" applyAlignment="1">
      <alignment horizontal="center" vertical="center"/>
    </xf>
    <xf numFmtId="0" fontId="0" fillId="7" borderId="0" xfId="0" applyFill="1" applyAlignment="1">
      <alignment horizontal="center" vertical="center" wrapText="1"/>
    </xf>
    <xf numFmtId="0" fontId="11" fillId="0" borderId="1" xfId="0" applyFont="1" applyBorder="1" applyAlignment="1">
      <alignment horizontal="center" vertical="center"/>
    </xf>
    <xf numFmtId="0" fontId="2" fillId="0" borderId="1" xfId="0" applyFont="1"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4" fillId="5" borderId="0" xfId="0" applyFont="1" applyFill="1" applyAlignment="1">
      <alignment horizontal="left" vertical="center" wrapText="1"/>
    </xf>
    <xf numFmtId="0" fontId="12" fillId="0" borderId="6" xfId="0" applyFont="1" applyBorder="1" applyAlignment="1">
      <alignment horizontal="center" vertical="center"/>
    </xf>
    <xf numFmtId="0" fontId="12" fillId="0" borderId="7" xfId="0" applyFont="1" applyBorder="1" applyAlignment="1">
      <alignment horizontal="center" vertical="center"/>
    </xf>
    <xf numFmtId="0" fontId="12" fillId="0" borderId="3" xfId="0" applyFont="1" applyBorder="1" applyAlignment="1">
      <alignment horizontal="center" vertical="center"/>
    </xf>
    <xf numFmtId="0" fontId="12" fillId="0" borderId="5" xfId="0" applyFont="1" applyBorder="1" applyAlignment="1">
      <alignment horizontal="center" vertical="center"/>
    </xf>
  </cellXfs>
  <cellStyles count="2">
    <cellStyle name="常规" xfId="0" builtinId="0"/>
    <cellStyle name="千位分隔" xfId="1" builtinId="3"/>
  </cellStyles>
  <dxfs count="0"/>
  <tableStyles count="0" defaultTableStyle="TableStyleMedium9" defaultPivotStyle="PivotStyleLight16"/>
  <colors>
    <mruColors>
      <color rgb="FFFFFFFF"/>
      <color rgb="FFFFFF00"/>
      <color rgb="FF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7"/>
  <sheetViews>
    <sheetView tabSelected="1" zoomScale="90" zoomScaleNormal="90" workbookViewId="0">
      <selection activeCell="J36" sqref="J36"/>
    </sheetView>
  </sheetViews>
  <sheetFormatPr defaultRowHeight="13.5" x14ac:dyDescent="0.15"/>
  <cols>
    <col min="1" max="1" width="16.375" customWidth="1"/>
    <col min="2" max="2" width="34.625" customWidth="1"/>
    <col min="3" max="3" width="29.875" customWidth="1"/>
    <col min="4" max="4" width="20.875" customWidth="1"/>
    <col min="5" max="5" width="13.25" customWidth="1"/>
    <col min="9" max="9" width="16.875" customWidth="1"/>
    <col min="10" max="10" width="13.125" customWidth="1"/>
    <col min="11" max="11" width="19.125" customWidth="1"/>
    <col min="12" max="12" width="28.875" customWidth="1"/>
    <col min="16" max="16" width="7.75" customWidth="1"/>
    <col min="17" max="17" width="20.875" customWidth="1"/>
    <col min="18" max="18" width="32" customWidth="1"/>
    <col min="19" max="19" width="19.75" customWidth="1"/>
  </cols>
  <sheetData>
    <row r="1" spans="1:12" s="11" customFormat="1" ht="18.75" x14ac:dyDescent="0.15">
      <c r="A1" s="12" t="s">
        <v>0</v>
      </c>
      <c r="B1" s="12"/>
      <c r="C1" s="12"/>
      <c r="D1" s="12"/>
    </row>
    <row r="3" spans="1:12" s="17" customFormat="1" ht="21" customHeight="1" x14ac:dyDescent="0.15">
      <c r="A3" s="27" t="s">
        <v>6</v>
      </c>
      <c r="B3" s="34" t="s">
        <v>25</v>
      </c>
      <c r="C3" s="35"/>
      <c r="D3" s="25" t="s">
        <v>7</v>
      </c>
    </row>
    <row r="4" spans="1:12" s="17" customFormat="1" ht="21.75" customHeight="1" x14ac:dyDescent="0.15">
      <c r="A4" s="27"/>
      <c r="B4" s="36" t="s">
        <v>24</v>
      </c>
      <c r="C4" s="21" t="s">
        <v>8</v>
      </c>
      <c r="D4" s="26"/>
    </row>
    <row r="5" spans="1:12" s="17" customFormat="1" ht="21" customHeight="1" x14ac:dyDescent="0.15">
      <c r="A5" s="27"/>
      <c r="B5" s="37"/>
      <c r="C5" s="22" t="s">
        <v>9</v>
      </c>
      <c r="D5" s="23" t="s">
        <v>10</v>
      </c>
    </row>
    <row r="6" spans="1:12" s="17" customFormat="1" x14ac:dyDescent="0.15"/>
    <row r="7" spans="1:12" s="17" customFormat="1" x14ac:dyDescent="0.15"/>
    <row r="8" spans="1:12" ht="22.5" customHeight="1" x14ac:dyDescent="0.15">
      <c r="A8" s="29" t="s">
        <v>1</v>
      </c>
      <c r="B8" s="29"/>
      <c r="C8" s="29"/>
      <c r="D8" s="29"/>
      <c r="I8" s="28" t="s">
        <v>23</v>
      </c>
      <c r="J8" s="29"/>
      <c r="K8" s="29"/>
      <c r="L8" s="29"/>
    </row>
    <row r="9" spans="1:12" ht="27.75" customHeight="1" x14ac:dyDescent="0.15">
      <c r="A9" s="3" t="s">
        <v>2</v>
      </c>
      <c r="B9" s="13" t="s">
        <v>3</v>
      </c>
      <c r="C9" s="1" t="s">
        <v>4</v>
      </c>
      <c r="D9" s="14" t="s">
        <v>5</v>
      </c>
      <c r="I9" s="1" t="s">
        <v>15</v>
      </c>
      <c r="J9" s="2" t="s">
        <v>3</v>
      </c>
      <c r="K9" s="1" t="s">
        <v>4</v>
      </c>
      <c r="L9" s="3" t="s">
        <v>5</v>
      </c>
    </row>
    <row r="10" spans="1:12" x14ac:dyDescent="0.15">
      <c r="A10" s="30" t="s">
        <v>20</v>
      </c>
      <c r="B10" s="15">
        <v>800</v>
      </c>
      <c r="C10" s="5">
        <f>IF(B10&gt;3360,((B10-LOOKUP(-B10*80%,-{999,5,2,0,-0.08}*10000,{7,2,0,0}*1000))/(1-80%*LOOKUP(-B10*80%,-{999,5,2,0,-0.08}*10000,{4,3,2,0,0}*10%))),IF(B10&gt;800,(B10-800*20%)/(1-20%),B10))-B10</f>
        <v>0</v>
      </c>
      <c r="D10" s="16">
        <f t="shared" ref="D10:D20" si="0">B10+C10</f>
        <v>800</v>
      </c>
      <c r="I10" s="30" t="s">
        <v>16</v>
      </c>
      <c r="J10" s="4">
        <v>1</v>
      </c>
      <c r="K10" s="5">
        <f t="shared" ref="K10:K15" si="1">J10*0.024/0.976</f>
        <v>2.4590163934426229E-2</v>
      </c>
      <c r="L10" s="6">
        <f t="shared" ref="L10:L15" si="2">J10+K10</f>
        <v>1.0245901639344261</v>
      </c>
    </row>
    <row r="11" spans="1:12" x14ac:dyDescent="0.15">
      <c r="A11" s="31"/>
      <c r="B11" s="15">
        <v>801</v>
      </c>
      <c r="C11" s="5">
        <f>IF(B11&gt;3360,((B11-LOOKUP(-B11*80%,-{999,5,2,0,-0.08}*10000,{7,2,0,0}*1000))/(1-80%*LOOKUP(-B11*80%,-{999,5,2,0,-0.08}*10000,{4,3,2,0,0}*10%))),IF(B11&gt;800,(B11-800*20%)/(1-20%),B11))-B11</f>
        <v>0.25</v>
      </c>
      <c r="D11" s="16">
        <f t="shared" si="0"/>
        <v>801.25</v>
      </c>
      <c r="I11" s="31"/>
      <c r="J11" s="4"/>
      <c r="K11" s="5">
        <f t="shared" si="1"/>
        <v>0</v>
      </c>
      <c r="L11" s="6">
        <f t="shared" si="2"/>
        <v>0</v>
      </c>
    </row>
    <row r="12" spans="1:12" x14ac:dyDescent="0.15">
      <c r="A12" s="31"/>
      <c r="B12" s="15"/>
      <c r="C12" s="5">
        <f>IF(B12&gt;3360,((B12-LOOKUP(-B12*80%,-{999,5,2,0,-0.08}*10000,{7,2,0,0}*1000))/(1-80%*LOOKUP(-B12*80%,-{999,5,2,0,-0.08}*10000,{4,3,2,0,0}*10%))),IF(B12&gt;800,(B12-800*20%)/(1-20%),B12))-B12</f>
        <v>0</v>
      </c>
      <c r="D12" s="16">
        <f t="shared" si="0"/>
        <v>0</v>
      </c>
      <c r="I12" s="31"/>
      <c r="J12" s="4"/>
      <c r="K12" s="5">
        <f t="shared" si="1"/>
        <v>0</v>
      </c>
      <c r="L12" s="7">
        <f t="shared" si="2"/>
        <v>0</v>
      </c>
    </row>
    <row r="13" spans="1:12" x14ac:dyDescent="0.15">
      <c r="A13" s="31"/>
      <c r="B13" s="15"/>
      <c r="C13" s="5">
        <f>IF(B13&gt;3360,((B13-LOOKUP(-B13*80%,-{999,5,2,0,-0.08}*10000,{7,2,0,0}*1000))/(1-80%*LOOKUP(-B13*80%,-{999,5,2,0,-0.08}*10000,{4,3,2,0,0}*10%))),IF(B13&gt;800,(B13-800*20%)/(1-20%),B13))-B13</f>
        <v>0</v>
      </c>
      <c r="D13" s="16">
        <f t="shared" si="0"/>
        <v>0</v>
      </c>
      <c r="I13" s="31"/>
      <c r="J13" s="4"/>
      <c r="K13" s="5">
        <f t="shared" si="1"/>
        <v>0</v>
      </c>
      <c r="L13" s="7">
        <f t="shared" si="2"/>
        <v>0</v>
      </c>
    </row>
    <row r="14" spans="1:12" ht="13.5" customHeight="1" x14ac:dyDescent="0.15">
      <c r="A14" s="31"/>
      <c r="B14" s="15"/>
      <c r="C14" s="5">
        <f>IF(B14&gt;3360,((B14-LOOKUP(-B14*80%,-{999,5,2,0,-0.08}*10000,{7,2,0,0}*1000))/(1-80%*LOOKUP(-B14*80%,-{999,5,2,0,-0.08}*10000,{4,3,2,0,0}*10%))),IF(B14&gt;800,(B14-800*20%)/(1-20%),B14))-B14</f>
        <v>0</v>
      </c>
      <c r="D14" s="16">
        <f t="shared" si="0"/>
        <v>0</v>
      </c>
      <c r="I14" s="31"/>
      <c r="J14" s="4"/>
      <c r="K14" s="5">
        <f t="shared" si="1"/>
        <v>0</v>
      </c>
      <c r="L14" s="7">
        <f t="shared" si="2"/>
        <v>0</v>
      </c>
    </row>
    <row r="15" spans="1:12" x14ac:dyDescent="0.15">
      <c r="A15" s="31"/>
      <c r="B15" s="15"/>
      <c r="C15" s="5">
        <f>IF(B15&gt;3360,((B15-LOOKUP(-B15*80%,-{999,5,2,0,-0.08}*10000,{7,2,0,0}*1000))/(1-80%*LOOKUP(-B15*80%,-{999,5,2,0,-0.08}*10000,{4,3,2,0,0}*10%))),IF(B15&gt;800,(B15-800*20%)/(1-20%),B15))-B15</f>
        <v>0</v>
      </c>
      <c r="D15" s="16">
        <f t="shared" si="0"/>
        <v>0</v>
      </c>
      <c r="I15" s="31"/>
      <c r="J15" s="4">
        <v>3660</v>
      </c>
      <c r="K15" s="5">
        <f t="shared" si="1"/>
        <v>90</v>
      </c>
      <c r="L15" s="7">
        <f t="shared" si="2"/>
        <v>3750</v>
      </c>
    </row>
    <row r="16" spans="1:12" x14ac:dyDescent="0.15">
      <c r="A16" s="31"/>
      <c r="B16" s="15"/>
      <c r="C16" s="5">
        <f>IF(B16&gt;3360,((B16-LOOKUP(-B16*80%,-{999,5,2,0,-0.08}*10000,{7,2,0,0}*1000))/(1-80%*LOOKUP(-B16*80%,-{999,5,2,0,-0.08}*10000,{4,3,2,0,0}*10%))),IF(B16&gt;800,(B16-800*20%)/(1-20%),B16))-B16</f>
        <v>0</v>
      </c>
      <c r="D16" s="16">
        <f t="shared" si="0"/>
        <v>0</v>
      </c>
      <c r="I16" s="30" t="s">
        <v>17</v>
      </c>
      <c r="J16" s="4">
        <v>3661</v>
      </c>
      <c r="K16" s="8">
        <f>(0.08*J16-210)/0.92</f>
        <v>90.086956521739125</v>
      </c>
      <c r="L16" s="6">
        <f t="shared" ref="L16:L27" si="3">K16+J16</f>
        <v>3751.086956521739</v>
      </c>
    </row>
    <row r="17" spans="1:12" x14ac:dyDescent="0.15">
      <c r="A17" s="31"/>
      <c r="B17" s="15"/>
      <c r="C17" s="5">
        <f>IF(B17&gt;3360,((B17-LOOKUP(-B17*80%,-{999,5,2,0,-0.08}*10000,{7,2,0,0}*1000))/(1-80%*LOOKUP(-B17*80%,-{999,5,2,0,-0.08}*10000,{4,3,2,0,0}*10%))),IF(B17&gt;800,(B17-800*20%)/(1-20%),B17))-B17</f>
        <v>0</v>
      </c>
      <c r="D17" s="16">
        <f t="shared" si="0"/>
        <v>0</v>
      </c>
      <c r="I17" s="31"/>
      <c r="J17" s="4"/>
      <c r="K17" s="8">
        <f t="shared" ref="K17:K21" si="4">(0.08*J17-210)/0.92</f>
        <v>-228.26086956521738</v>
      </c>
      <c r="L17" s="6">
        <f t="shared" si="3"/>
        <v>-228.26086956521738</v>
      </c>
    </row>
    <row r="18" spans="1:12" x14ac:dyDescent="0.15">
      <c r="A18" s="31"/>
      <c r="B18" s="15"/>
      <c r="C18" s="5">
        <f>IF(B18&gt;3360,((B18-LOOKUP(-B18*80%,-{999,5,2,0,-0.08}*10000,{7,2,0,0}*1000))/(1-80%*LOOKUP(-B18*80%,-{999,5,2,0,-0.08}*10000,{4,3,2,0,0}*10%))),IF(B18&gt;800,(B18-800*20%)/(1-20%),B18))-B18</f>
        <v>0</v>
      </c>
      <c r="D18" s="16">
        <f t="shared" si="0"/>
        <v>0</v>
      </c>
      <c r="I18" s="31"/>
      <c r="J18" s="4"/>
      <c r="K18" s="8">
        <f t="shared" si="4"/>
        <v>-228.26086956521738</v>
      </c>
      <c r="L18" s="6">
        <f t="shared" si="3"/>
        <v>-228.26086956521738</v>
      </c>
    </row>
    <row r="19" spans="1:12" x14ac:dyDescent="0.15">
      <c r="A19" s="31"/>
      <c r="B19" s="15"/>
      <c r="C19" s="5">
        <f>IF(B19&gt;3360,((B19-LOOKUP(-B19*80%,-{999,5,2,0,-0.08}*10000,{7,2,0,0}*1000))/(1-80%*LOOKUP(-B19*80%,-{999,5,2,0,-0.08}*10000,{4,3,2,0,0}*10%))),IF(B19&gt;800,(B19-800*20%)/(1-20%),B19))-B19</f>
        <v>0</v>
      </c>
      <c r="D19" s="16">
        <f t="shared" si="0"/>
        <v>0</v>
      </c>
      <c r="I19" s="31"/>
      <c r="J19" s="4"/>
      <c r="K19" s="8">
        <f t="shared" si="4"/>
        <v>-228.26086956521738</v>
      </c>
      <c r="L19" s="6">
        <f t="shared" si="3"/>
        <v>-228.26086956521738</v>
      </c>
    </row>
    <row r="20" spans="1:12" x14ac:dyDescent="0.15">
      <c r="A20" s="31"/>
      <c r="B20" s="15">
        <v>21000</v>
      </c>
      <c r="C20" s="5">
        <f>IF(B20&gt;3360,((B20-LOOKUP(-B20*80%,-{999,5,2,0,-0.08}*10000,{7,2,0,0}*1000))/(1-80%*LOOKUP(-B20*80%,-{999,5,2,0,-0.08}*10000,{4,3,2,0,0}*10%))),IF(B20&gt;800,(B20-800*20%)/(1-20%),B20))-B20</f>
        <v>4000</v>
      </c>
      <c r="D20" s="16">
        <f t="shared" si="0"/>
        <v>25000</v>
      </c>
      <c r="I20" s="31"/>
      <c r="J20" s="4"/>
      <c r="K20" s="8">
        <f t="shared" si="4"/>
        <v>-228.26086956521738</v>
      </c>
      <c r="L20" s="6">
        <f t="shared" si="3"/>
        <v>-228.26086956521738</v>
      </c>
    </row>
    <row r="21" spans="1:12" x14ac:dyDescent="0.15">
      <c r="A21" s="24" t="s">
        <v>11</v>
      </c>
      <c r="B21" s="15">
        <v>21001</v>
      </c>
      <c r="C21" s="8">
        <f t="shared" ref="C21:C34" si="5">D21-B21</f>
        <v>4000.3157894736833</v>
      </c>
      <c r="D21" s="16">
        <f t="shared" ref="D21:D28" si="6">(B21-2000)/0.76</f>
        <v>25001.315789473683</v>
      </c>
      <c r="I21" s="32"/>
      <c r="J21" s="4">
        <v>14010</v>
      </c>
      <c r="K21" s="8">
        <f t="shared" si="4"/>
        <v>989.99999999999989</v>
      </c>
      <c r="L21" s="6">
        <f t="shared" si="3"/>
        <v>15000</v>
      </c>
    </row>
    <row r="22" spans="1:12" x14ac:dyDescent="0.15">
      <c r="A22" s="24"/>
      <c r="B22" s="15"/>
      <c r="C22" s="8">
        <f t="shared" si="5"/>
        <v>-2631.5789473684208</v>
      </c>
      <c r="D22" s="16">
        <f t="shared" si="6"/>
        <v>-2631.5789473684208</v>
      </c>
      <c r="I22" s="24" t="s">
        <v>18</v>
      </c>
      <c r="J22" s="4">
        <v>14011</v>
      </c>
      <c r="K22" s="8">
        <f>(0.16*J22-1410)/0.84</f>
        <v>990.19047619047649</v>
      </c>
      <c r="L22" s="6">
        <f t="shared" si="3"/>
        <v>15001.190476190477</v>
      </c>
    </row>
    <row r="23" spans="1:12" x14ac:dyDescent="0.15">
      <c r="A23" s="24"/>
      <c r="B23" s="15"/>
      <c r="C23" s="8">
        <f t="shared" si="5"/>
        <v>-2631.5789473684208</v>
      </c>
      <c r="D23" s="16">
        <f t="shared" si="6"/>
        <v>-2631.5789473684208</v>
      </c>
      <c r="I23" s="24"/>
      <c r="J23" s="4"/>
      <c r="K23" s="8">
        <f t="shared" ref="K23:K27" si="7">(0.16*J23-1410)/0.84</f>
        <v>-1678.5714285714287</v>
      </c>
      <c r="L23" s="6">
        <f t="shared" si="3"/>
        <v>-1678.5714285714287</v>
      </c>
    </row>
    <row r="24" spans="1:12" x14ac:dyDescent="0.15">
      <c r="A24" s="24"/>
      <c r="B24" s="15"/>
      <c r="C24" s="8">
        <f t="shared" si="5"/>
        <v>-2631.5789473684208</v>
      </c>
      <c r="D24" s="16">
        <f t="shared" si="6"/>
        <v>-2631.5789473684208</v>
      </c>
      <c r="I24" s="24"/>
      <c r="J24" s="4"/>
      <c r="K24" s="8">
        <f t="shared" si="7"/>
        <v>-1678.5714285714287</v>
      </c>
      <c r="L24" s="6">
        <f t="shared" si="3"/>
        <v>-1678.5714285714287</v>
      </c>
    </row>
    <row r="25" spans="1:12" x14ac:dyDescent="0.15">
      <c r="A25" s="24"/>
      <c r="B25" s="15">
        <v>21200</v>
      </c>
      <c r="C25" s="8">
        <f t="shared" si="5"/>
        <v>4063.1578947368434</v>
      </c>
      <c r="D25" s="16">
        <f t="shared" si="6"/>
        <v>25263.157894736843</v>
      </c>
      <c r="I25" s="24"/>
      <c r="J25" s="4"/>
      <c r="K25" s="8">
        <f t="shared" si="7"/>
        <v>-1678.5714285714287</v>
      </c>
      <c r="L25" s="6">
        <f t="shared" si="3"/>
        <v>-1678.5714285714287</v>
      </c>
    </row>
    <row r="26" spans="1:12" x14ac:dyDescent="0.15">
      <c r="A26" s="24"/>
      <c r="B26" s="15"/>
      <c r="C26" s="8">
        <f t="shared" si="5"/>
        <v>-2631.5789473684208</v>
      </c>
      <c r="D26" s="16">
        <f t="shared" si="6"/>
        <v>-2631.5789473684208</v>
      </c>
      <c r="I26" s="24"/>
      <c r="J26" s="4"/>
      <c r="K26" s="8">
        <f t="shared" si="7"/>
        <v>-1678.5714285714287</v>
      </c>
      <c r="L26" s="6">
        <f t="shared" si="3"/>
        <v>-1678.5714285714287</v>
      </c>
    </row>
    <row r="27" spans="1:12" ht="18.95" customHeight="1" x14ac:dyDescent="0.15">
      <c r="A27" s="24"/>
      <c r="B27" s="15"/>
      <c r="C27" s="8">
        <f t="shared" si="5"/>
        <v>-2631.5789473684208</v>
      </c>
      <c r="D27" s="16">
        <f t="shared" si="6"/>
        <v>-2631.5789473684208</v>
      </c>
      <c r="I27" s="24"/>
      <c r="J27" s="4">
        <v>27660</v>
      </c>
      <c r="K27" s="8">
        <f t="shared" si="7"/>
        <v>3590.0000000000005</v>
      </c>
      <c r="L27" s="6">
        <f t="shared" si="3"/>
        <v>31250</v>
      </c>
    </row>
    <row r="28" spans="1:12" x14ac:dyDescent="0.15">
      <c r="A28" s="24"/>
      <c r="B28" s="15">
        <v>49500</v>
      </c>
      <c r="C28" s="8">
        <f t="shared" si="5"/>
        <v>13000</v>
      </c>
      <c r="D28" s="16">
        <f t="shared" si="6"/>
        <v>62500</v>
      </c>
      <c r="I28" s="24" t="s">
        <v>19</v>
      </c>
      <c r="J28" s="18">
        <v>27661</v>
      </c>
      <c r="K28" s="20">
        <f t="shared" ref="K28:K33" si="8">(0.2*J28-2660)/0.8</f>
        <v>3590.2500000000009</v>
      </c>
      <c r="L28" s="19">
        <f t="shared" ref="L28:L33" si="9">J28+K28</f>
        <v>31251.25</v>
      </c>
    </row>
    <row r="29" spans="1:12" ht="15.75" customHeight="1" x14ac:dyDescent="0.15">
      <c r="A29" s="24" t="s">
        <v>12</v>
      </c>
      <c r="B29" s="15">
        <v>49501</v>
      </c>
      <c r="C29" s="8">
        <f t="shared" si="5"/>
        <v>13000.470588235286</v>
      </c>
      <c r="D29" s="16">
        <f t="shared" ref="D29:D34" si="10">(B29-7000)/0.68</f>
        <v>62501.470588235286</v>
      </c>
      <c r="I29" s="24"/>
      <c r="J29" s="18"/>
      <c r="K29" s="20">
        <f t="shared" si="8"/>
        <v>-3325</v>
      </c>
      <c r="L29" s="19">
        <f t="shared" si="9"/>
        <v>-3325</v>
      </c>
    </row>
    <row r="30" spans="1:12" x14ac:dyDescent="0.15">
      <c r="A30" s="24"/>
      <c r="B30" s="15"/>
      <c r="C30" s="8">
        <f t="shared" si="5"/>
        <v>-10294.117647058823</v>
      </c>
      <c r="D30" s="16">
        <f t="shared" si="10"/>
        <v>-10294.117647058823</v>
      </c>
      <c r="I30" s="24"/>
      <c r="J30" s="18"/>
      <c r="K30" s="20">
        <f t="shared" si="8"/>
        <v>-3325</v>
      </c>
      <c r="L30" s="19">
        <f t="shared" si="9"/>
        <v>-3325</v>
      </c>
    </row>
    <row r="31" spans="1:12" x14ac:dyDescent="0.15">
      <c r="A31" s="24"/>
      <c r="B31" s="15"/>
      <c r="C31" s="8">
        <f t="shared" si="5"/>
        <v>-10294.117647058823</v>
      </c>
      <c r="D31" s="16">
        <f t="shared" si="10"/>
        <v>-10294.117647058823</v>
      </c>
      <c r="I31" s="24"/>
      <c r="J31" s="18"/>
      <c r="K31" s="20">
        <f t="shared" si="8"/>
        <v>-3325</v>
      </c>
      <c r="L31" s="19">
        <f t="shared" si="9"/>
        <v>-3325</v>
      </c>
    </row>
    <row r="32" spans="1:12" x14ac:dyDescent="0.15">
      <c r="A32" s="24"/>
      <c r="B32" s="15"/>
      <c r="C32" s="8">
        <f t="shared" si="5"/>
        <v>-10294.117647058823</v>
      </c>
      <c r="D32" s="16">
        <f t="shared" si="10"/>
        <v>-10294.117647058823</v>
      </c>
      <c r="I32" s="24"/>
      <c r="J32" s="18"/>
      <c r="K32" s="20">
        <f t="shared" si="8"/>
        <v>-3325</v>
      </c>
      <c r="L32" s="19">
        <f t="shared" si="9"/>
        <v>-3325</v>
      </c>
    </row>
    <row r="33" spans="1:12" x14ac:dyDescent="0.15">
      <c r="A33" s="24"/>
      <c r="B33" s="15"/>
      <c r="C33" s="8">
        <f t="shared" si="5"/>
        <v>-10294.117647058823</v>
      </c>
      <c r="D33" s="16">
        <f t="shared" si="10"/>
        <v>-10294.117647058823</v>
      </c>
      <c r="I33" s="24"/>
      <c r="J33" s="18">
        <v>37660</v>
      </c>
      <c r="K33" s="20">
        <f t="shared" si="8"/>
        <v>6090</v>
      </c>
      <c r="L33" s="19">
        <f t="shared" si="9"/>
        <v>43750</v>
      </c>
    </row>
    <row r="34" spans="1:12" x14ac:dyDescent="0.15">
      <c r="A34" s="24"/>
      <c r="B34" s="15"/>
      <c r="C34" s="8">
        <f t="shared" si="5"/>
        <v>-10294.117647058823</v>
      </c>
      <c r="D34" s="16">
        <f t="shared" si="10"/>
        <v>-10294.117647058823</v>
      </c>
      <c r="I34" s="17"/>
      <c r="J34" s="17"/>
      <c r="K34" s="17"/>
      <c r="L34" s="17"/>
    </row>
    <row r="35" spans="1:12" ht="30" customHeight="1" x14ac:dyDescent="0.15">
      <c r="B35" s="9" t="s">
        <v>13</v>
      </c>
      <c r="D35" t="s">
        <v>14</v>
      </c>
      <c r="I35" s="17"/>
      <c r="J35" s="17"/>
      <c r="K35" s="17"/>
      <c r="L35" s="17"/>
    </row>
    <row r="36" spans="1:12" ht="103.5" customHeight="1" x14ac:dyDescent="0.15">
      <c r="A36" s="10" t="s">
        <v>21</v>
      </c>
      <c r="B36" s="33" t="s">
        <v>22</v>
      </c>
      <c r="C36" s="33"/>
      <c r="D36" s="33"/>
      <c r="I36" s="17"/>
      <c r="J36" s="17"/>
      <c r="K36" s="17"/>
      <c r="L36" s="17"/>
    </row>
    <row r="37" spans="1:12" x14ac:dyDescent="0.15">
      <c r="I37" s="17"/>
      <c r="J37" s="17"/>
      <c r="K37" s="17"/>
      <c r="L37" s="17"/>
    </row>
  </sheetData>
  <sheetProtection formatCells="0" formatColumns="0" formatRows="0" insertColumns="0" insertRows="0" deleteColumns="0" deleteRows="0" selectLockedCells="1" selectUnlockedCells="1"/>
  <mergeCells count="14">
    <mergeCell ref="A8:D8"/>
    <mergeCell ref="A10:A20"/>
    <mergeCell ref="A21:A28"/>
    <mergeCell ref="A3:A5"/>
    <mergeCell ref="B3:C3"/>
    <mergeCell ref="B4:B5"/>
    <mergeCell ref="I16:I21"/>
    <mergeCell ref="I22:I27"/>
    <mergeCell ref="I28:I33"/>
    <mergeCell ref="B36:D36"/>
    <mergeCell ref="A29:A34"/>
    <mergeCell ref="D3:D4"/>
    <mergeCell ref="I8:L8"/>
    <mergeCell ref="I10:I15"/>
  </mergeCells>
  <phoneticPr fontId="9" type="noConversion"/>
  <pageMargins left="0.69930555555555596" right="0.69930555555555596" top="0.75" bottom="0.75" header="0.3" footer="0.3"/>
  <pageSetup paperSize="9" orientation="portrait" horizontalDpi="180" verticalDpi="18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Company>微软中国</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微软用户</dc:creator>
  <cp:lastModifiedBy>AUSU</cp:lastModifiedBy>
  <dcterms:created xsi:type="dcterms:W3CDTF">2016-09-23T01:47:00Z</dcterms:created>
  <dcterms:modified xsi:type="dcterms:W3CDTF">2022-10-19T08:43:58Z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2052-11.1.0.9739</vt:lpwstr>
  </property>
</Properties>
</file>