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44" activeTab="0"/>
  </bookViews>
  <sheets>
    <sheet name="国内人员个税申报表" sheetId="1" r:id="rId1"/>
    <sheet name="国外人员个税申报表" sheetId="2" r:id="rId2"/>
  </sheets>
  <definedNames>
    <definedName name="A">#REF!</definedName>
    <definedName name="_xlnm.Print_Area" localSheetId="0">'国内人员个税申报表'!$A$1:$AC$51</definedName>
    <definedName name="_xlnm.Print_Area" localSheetId="1">'国外人员个税申报表'!$A$1:$AJ$44</definedName>
    <definedName name="国籍">#REF!</definedName>
    <definedName name="国籍地区">#REF!</definedName>
    <definedName name="职业">#REF!</definedName>
  </definedNames>
  <calcPr fullCalcOnLoad="1"/>
</workbook>
</file>

<file path=xl/sharedStrings.xml><?xml version="1.0" encoding="utf-8"?>
<sst xmlns="http://schemas.openxmlformats.org/spreadsheetml/2006/main" count="318" uniqueCount="199">
  <si>
    <t>SB009   扣缴个人所得税报告表</t>
  </si>
  <si>
    <t>审核单号：</t>
  </si>
  <si>
    <t>审核人：</t>
  </si>
  <si>
    <t>SB009-2 （2005年版）华农2016年版</t>
  </si>
  <si>
    <r>
      <t xml:space="preserve">                   </t>
    </r>
    <r>
      <rPr>
        <b/>
        <sz val="15"/>
        <rFont val="黑体"/>
        <family val="3"/>
      </rPr>
      <t>扣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缴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个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人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所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得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税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明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细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报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告</t>
    </r>
    <r>
      <rPr>
        <b/>
        <sz val="15"/>
        <rFont val="Times New Roman"/>
        <family val="1"/>
      </rPr>
      <t xml:space="preserve"> </t>
    </r>
    <r>
      <rPr>
        <b/>
        <sz val="15"/>
        <rFont val="黑体"/>
        <family val="3"/>
      </rPr>
      <t>表（国内人员适用）</t>
    </r>
  </si>
  <si>
    <t>申报流水号：</t>
  </si>
  <si>
    <t>登记状态</t>
  </si>
  <si>
    <t>护照号码</t>
  </si>
  <si>
    <t>所得项目</t>
  </si>
  <si>
    <t xml:space="preserve"> 正常申报□ 自查补报□ 被查补报□  延期申报预缴□                                                   汇缴申报□                                                                                                                       </t>
  </si>
  <si>
    <t>金额单位：人民币元（列至角分）</t>
  </si>
  <si>
    <t>1新登记在职</t>
  </si>
  <si>
    <t>工资薪金所得</t>
  </si>
  <si>
    <t>扣缴义务人纳税人编码</t>
  </si>
  <si>
    <t>扣缴义务人税务登记号</t>
  </si>
  <si>
    <t>扣缴义务人名称</t>
  </si>
  <si>
    <t>华南农业大学</t>
  </si>
  <si>
    <t>单位社保编号</t>
  </si>
  <si>
    <t>在职人员总数</t>
  </si>
  <si>
    <t>联系电话</t>
  </si>
  <si>
    <t>身份证校验</t>
  </si>
  <si>
    <t>2已登记在职</t>
  </si>
  <si>
    <t>劳务所得</t>
  </si>
  <si>
    <t>实际经营地址</t>
  </si>
  <si>
    <t>广州市天河区五山路483号大院</t>
  </si>
  <si>
    <t>开户银行</t>
  </si>
  <si>
    <t>广州工行五山支行</t>
  </si>
  <si>
    <t>帐号</t>
  </si>
  <si>
    <t>3602002609000310520</t>
  </si>
  <si>
    <t>3离职</t>
  </si>
  <si>
    <t>偶然所得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</si>
  <si>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身份证明类别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</si>
  <si>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身份证明号码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</si>
  <si>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纳税人姓名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</si>
  <si>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手机号码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</si>
  <si>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所得项目</t>
    </r>
  </si>
  <si>
    <t>所得项目子目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</si>
  <si>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所属时间(起)</t>
    </r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</si>
  <si>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所属时间(止)</t>
    </r>
  </si>
  <si>
    <t>所得来源地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</si>
  <si>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收入总额</t>
    </r>
  </si>
  <si>
    <r>
      <t>其中：已申报收入额</t>
    </r>
    <r>
      <rPr>
        <sz val="9"/>
        <color indexed="10"/>
        <rFont val="宋体"/>
        <family val="0"/>
      </rPr>
      <t>*</t>
    </r>
  </si>
  <si>
    <r>
      <t>免税收入额</t>
    </r>
    <r>
      <rPr>
        <sz val="9"/>
        <color indexed="10"/>
        <rFont val="宋体"/>
        <family val="0"/>
      </rPr>
      <t>*</t>
    </r>
  </si>
  <si>
    <r>
      <t>按规定扣除项目</t>
    </r>
    <r>
      <rPr>
        <sz val="9"/>
        <color indexed="10"/>
        <rFont val="宋体"/>
        <family val="0"/>
      </rPr>
      <t>*</t>
    </r>
  </si>
  <si>
    <t>允许扣除的费用额</t>
  </si>
  <si>
    <t>法定减除费用额</t>
  </si>
  <si>
    <t>准予扣除的捐赠额</t>
  </si>
  <si>
    <r>
      <rPr>
        <sz val="9"/>
        <color indexed="10"/>
        <rFont val="宋体"/>
        <family val="0"/>
      </rPr>
      <t>**</t>
    </r>
    <r>
      <rPr>
        <sz val="9"/>
        <rFont val="宋体"/>
        <family val="0"/>
      </rPr>
      <t>税款负担方式</t>
    </r>
  </si>
  <si>
    <t>雇主负担比例</t>
  </si>
  <si>
    <t>雇主负担税额</t>
  </si>
  <si>
    <t>应纳税所得额</t>
  </si>
  <si>
    <t xml:space="preserve">税率   </t>
  </si>
  <si>
    <t>速算扣除数</t>
  </si>
  <si>
    <t>应纳税额</t>
  </si>
  <si>
    <r>
      <t>已申报应纳税额</t>
    </r>
    <r>
      <rPr>
        <sz val="9"/>
        <color indexed="10"/>
        <rFont val="宋体"/>
        <family val="0"/>
      </rPr>
      <t>*</t>
    </r>
  </si>
  <si>
    <r>
      <t>批准减免税额</t>
    </r>
    <r>
      <rPr>
        <sz val="9"/>
        <color indexed="10"/>
        <rFont val="宋体"/>
        <family val="0"/>
      </rPr>
      <t>*</t>
    </r>
  </si>
  <si>
    <r>
      <t>可抵缴税额</t>
    </r>
    <r>
      <rPr>
        <sz val="9"/>
        <color indexed="10"/>
        <rFont val="宋体"/>
        <family val="0"/>
      </rPr>
      <t>*</t>
    </r>
  </si>
  <si>
    <t>应扣补(退)税额</t>
  </si>
  <si>
    <t>4非本单位职工</t>
  </si>
  <si>
    <t>特许权使用费</t>
  </si>
  <si>
    <t>社保费</t>
  </si>
  <si>
    <t>住房公积金</t>
  </si>
  <si>
    <t>其他</t>
  </si>
  <si>
    <r>
      <t>24=21×22—23</t>
    </r>
    <r>
      <rPr>
        <sz val="8"/>
        <rFont val="宋体"/>
        <family val="0"/>
      </rPr>
      <t>　　</t>
    </r>
  </si>
  <si>
    <t>28=24-25-26-27</t>
  </si>
  <si>
    <t>身份证明类别</t>
  </si>
  <si>
    <t>雇主负担</t>
  </si>
  <si>
    <t>6身份证</t>
  </si>
  <si>
    <t>自行负担</t>
  </si>
  <si>
    <t>1护照</t>
  </si>
  <si>
    <t>2通行证</t>
  </si>
  <si>
    <t>3回乡证</t>
  </si>
  <si>
    <t>4台胞证</t>
  </si>
  <si>
    <t>5旅行证</t>
  </si>
  <si>
    <t>7军官证</t>
  </si>
  <si>
    <t>9其他</t>
  </si>
  <si>
    <t>性别</t>
  </si>
  <si>
    <t>0男</t>
  </si>
  <si>
    <t>1女</t>
  </si>
  <si>
    <t>用工方式</t>
  </si>
  <si>
    <t>1城镇户籍职工</t>
  </si>
  <si>
    <t>2公务员</t>
  </si>
  <si>
    <t>3外籍人员（含港澳台人员）</t>
  </si>
  <si>
    <t>4其他</t>
  </si>
  <si>
    <t>5农民工</t>
  </si>
  <si>
    <t>工资收入是否采用年薪制</t>
  </si>
  <si>
    <t>0否</t>
  </si>
  <si>
    <t>1是</t>
  </si>
  <si>
    <t>职务</t>
  </si>
  <si>
    <t>01董事长</t>
  </si>
  <si>
    <t>02副董事长</t>
  </si>
  <si>
    <t>03董事</t>
  </si>
  <si>
    <t>04总经理</t>
  </si>
  <si>
    <t>05副总经理</t>
  </si>
  <si>
    <t>06董事兼高层管理人员</t>
  </si>
  <si>
    <t>本页小计</t>
  </si>
  <si>
    <t>07其他高层管理人员</t>
  </si>
  <si>
    <t>合计</t>
  </si>
  <si>
    <t>08部门经理</t>
  </si>
  <si>
    <t>附列资料共        份</t>
  </si>
  <si>
    <t>09部门副经理</t>
  </si>
  <si>
    <t>扣缴义务人声明</t>
  </si>
  <si>
    <r>
      <t xml:space="preserve">   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</si>
  <si>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t>代理人声明</t>
  </si>
  <si>
    <t>10部门主管</t>
  </si>
  <si>
    <r>
      <t xml:space="preserve">                                                                           </t>
    </r>
    <r>
      <rPr>
        <sz val="7.5"/>
        <rFont val="宋体"/>
        <family val="0"/>
      </rPr>
      <t>承诺人（盖章）：</t>
    </r>
    <r>
      <rPr>
        <sz val="7.5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</t>
    </r>
    <r>
      <rPr>
        <sz val="18"/>
        <rFont val="宋体"/>
        <family val="0"/>
      </rPr>
      <t xml:space="preserve">                      </t>
    </r>
  </si>
  <si>
    <r>
      <t xml:space="preserve">                             </t>
    </r>
    <r>
      <rPr>
        <sz val="7.5"/>
        <rFont val="宋体"/>
        <family val="0"/>
      </rPr>
      <t xml:space="preserve">代理人（盖章）：                            </t>
    </r>
  </si>
  <si>
    <t>11部门副主管</t>
  </si>
  <si>
    <r>
      <t>年</t>
    </r>
    <r>
      <rPr>
        <sz val="8"/>
        <rFont val="Times New Roman"/>
        <family val="1"/>
      </rPr>
      <t xml:space="preserve">           </t>
    </r>
    <r>
      <rPr>
        <sz val="8"/>
        <rFont val="宋体"/>
        <family val="0"/>
      </rPr>
      <t>月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0"/>
      </rPr>
      <t>日</t>
    </r>
  </si>
  <si>
    <t>年    月   日</t>
  </si>
  <si>
    <t>12其他中层管理人员</t>
  </si>
  <si>
    <t>学院名称：动科学院                        填表人（签章）：  李林焕                          电话：15800037472</t>
  </si>
  <si>
    <t>经办人（签章）：</t>
  </si>
  <si>
    <t>13其他人员</t>
  </si>
  <si>
    <t>以  下  由  税  务  机  关  填  写</t>
  </si>
  <si>
    <t>受理人（签章）：                               受理申报日期：                             录入人（签章）：                                    录入日期：</t>
  </si>
  <si>
    <t>职业</t>
  </si>
  <si>
    <t>填报说明：1.填写人员要如实填写项目内容，**项目必须填写，*项目据实填写；2.所属时间以月为单位，如20100101-20100131；3.如实填写《扣缴个人所得税资料表》,包括学院信息、填表人、电话（标黄色栏）；4.打印《扣缴个人所得税明细申报表》（一式二份）,电子版文件名应命名为“扣缴个人所得税明细报告表（某某学院+姓名+日期+电话）”，并用U盘拷贝电子表格前往财务处税务工资科审核。</t>
  </si>
  <si>
    <t>01律师</t>
  </si>
  <si>
    <t>02会计师</t>
  </si>
  <si>
    <t>03审计师</t>
  </si>
  <si>
    <t>04评估师</t>
  </si>
  <si>
    <t>05拍卖师</t>
  </si>
  <si>
    <t>06医生</t>
  </si>
  <si>
    <t>07作家</t>
  </si>
  <si>
    <t>08书画家</t>
  </si>
  <si>
    <t>09演艺人员</t>
  </si>
  <si>
    <t>10导演</t>
  </si>
  <si>
    <t>11大学教授</t>
  </si>
  <si>
    <t>12大学讲师</t>
  </si>
  <si>
    <t>13中学教师</t>
  </si>
  <si>
    <t>14小学教师</t>
  </si>
  <si>
    <t>25设计师</t>
  </si>
  <si>
    <t>26运动员</t>
  </si>
  <si>
    <t>27教练员</t>
  </si>
  <si>
    <t>28导游</t>
  </si>
  <si>
    <t>29厨师</t>
  </si>
  <si>
    <t>30美容美发师</t>
  </si>
  <si>
    <t>31航空人员</t>
  </si>
  <si>
    <t>32公务员</t>
  </si>
  <si>
    <t>33雇员律师</t>
  </si>
  <si>
    <t>34其他</t>
  </si>
  <si>
    <t>35其它教师</t>
  </si>
  <si>
    <t>36经纪人</t>
  </si>
  <si>
    <t>37新闻工作者</t>
  </si>
  <si>
    <t>38工程师</t>
  </si>
  <si>
    <t>纳税凭证送达方式</t>
  </si>
  <si>
    <t>1邮寄</t>
  </si>
  <si>
    <t>2银行派发</t>
  </si>
  <si>
    <t>3其它</t>
  </si>
  <si>
    <t>4不需要</t>
  </si>
  <si>
    <t>境内是否有居所</t>
  </si>
  <si>
    <t>0有</t>
  </si>
  <si>
    <t>1无</t>
  </si>
  <si>
    <t>SB009-3 （2005年版）(华农2016版)</t>
  </si>
  <si>
    <t xml:space="preserve">         扣缴个人所得税明细报告表（外籍人员及港澳台同胞适用）</t>
  </si>
  <si>
    <t>440106455416563</t>
  </si>
  <si>
    <t>扣缴义务人名称（盖章）</t>
  </si>
  <si>
    <t>广州市天河区五山路483号</t>
  </si>
  <si>
    <t>广州市工行五山支运行</t>
  </si>
  <si>
    <r>
      <t>**</t>
    </r>
    <r>
      <rPr>
        <sz val="8"/>
        <color indexed="8"/>
        <rFont val="宋体"/>
        <family val="0"/>
      </rPr>
      <t>身份证明类别</t>
    </r>
  </si>
  <si>
    <r>
      <t>**</t>
    </r>
    <r>
      <rPr>
        <sz val="8"/>
        <color indexed="8"/>
        <rFont val="宋体"/>
        <family val="0"/>
      </rPr>
      <t>身份证明号码</t>
    </r>
  </si>
  <si>
    <r>
      <t>**</t>
    </r>
    <r>
      <rPr>
        <sz val="8"/>
        <color indexed="8"/>
        <rFont val="宋体"/>
        <family val="0"/>
      </rPr>
      <t>纳税人姓名</t>
    </r>
  </si>
  <si>
    <r>
      <t>**</t>
    </r>
    <r>
      <rPr>
        <sz val="8"/>
        <color indexed="8"/>
        <rFont val="宋体"/>
        <family val="0"/>
      </rPr>
      <t>手机号码</t>
    </r>
  </si>
  <si>
    <r>
      <t>**</t>
    </r>
    <r>
      <rPr>
        <sz val="8"/>
        <color indexed="8"/>
        <rFont val="宋体"/>
        <family val="0"/>
      </rPr>
      <t>国籍</t>
    </r>
  </si>
  <si>
    <t>出生地</t>
  </si>
  <si>
    <t>出生日期</t>
  </si>
  <si>
    <r>
      <t>**</t>
    </r>
    <r>
      <rPr>
        <sz val="8"/>
        <color indexed="8"/>
        <rFont val="宋体"/>
        <family val="0"/>
      </rPr>
      <t>是否在华居住满五年</t>
    </r>
  </si>
  <si>
    <r>
      <t>**</t>
    </r>
    <r>
      <rPr>
        <sz val="8"/>
        <color indexed="8"/>
        <rFont val="宋体"/>
        <family val="0"/>
      </rPr>
      <t>本年预计在华居住天数</t>
    </r>
  </si>
  <si>
    <r>
      <t>**</t>
    </r>
    <r>
      <rPr>
        <sz val="8"/>
        <color indexed="8"/>
        <rFont val="宋体"/>
        <family val="0"/>
      </rPr>
      <t>本年在华累计居住天数</t>
    </r>
  </si>
  <si>
    <r>
      <t>**</t>
    </r>
    <r>
      <rPr>
        <sz val="8"/>
        <color indexed="8"/>
        <rFont val="宋体"/>
        <family val="0"/>
      </rPr>
      <t>本月在华工作天数</t>
    </r>
  </si>
  <si>
    <t>一次离境最长天数</t>
  </si>
  <si>
    <r>
      <t>**</t>
    </r>
    <r>
      <rPr>
        <sz val="8"/>
        <color indexed="8"/>
        <rFont val="宋体"/>
        <family val="0"/>
      </rPr>
      <t>所得项目</t>
    </r>
  </si>
  <si>
    <r>
      <t>**</t>
    </r>
    <r>
      <rPr>
        <sz val="8"/>
        <color indexed="8"/>
        <rFont val="宋体"/>
        <family val="0"/>
      </rPr>
      <t>所属时间(起)</t>
    </r>
  </si>
  <si>
    <r>
      <t>**</t>
    </r>
    <r>
      <rPr>
        <sz val="8"/>
        <color indexed="8"/>
        <rFont val="宋体"/>
        <family val="0"/>
      </rPr>
      <t>所属时间(止)</t>
    </r>
  </si>
  <si>
    <t>收入总额</t>
  </si>
  <si>
    <r>
      <t>*</t>
    </r>
    <r>
      <rPr>
        <sz val="8"/>
        <color indexed="8"/>
        <rFont val="宋体"/>
        <family val="0"/>
      </rPr>
      <t>其中：已申报的收入额</t>
    </r>
  </si>
  <si>
    <r>
      <rPr>
        <sz val="8"/>
        <color indexed="10"/>
        <rFont val="Times New Roman"/>
        <family val="1"/>
      </rPr>
      <t>*</t>
    </r>
    <r>
      <rPr>
        <sz val="8"/>
        <color indexed="8"/>
        <rFont val="宋体"/>
        <family val="0"/>
      </rPr>
      <t>免税收入额</t>
    </r>
    <r>
      <rPr>
        <sz val="8"/>
        <color indexed="8"/>
        <rFont val="Times New Roman"/>
        <family val="1"/>
      </rPr>
      <t xml:space="preserve"> </t>
    </r>
  </si>
  <si>
    <t>**税款负担方式</t>
  </si>
  <si>
    <t>雇主负担的税额</t>
  </si>
  <si>
    <t>原国应纳税额</t>
  </si>
  <si>
    <r>
      <t>应纳税所得额</t>
    </r>
    <r>
      <rPr>
        <sz val="8"/>
        <rFont val="Times New Roman"/>
        <family val="1"/>
      </rPr>
      <t xml:space="preserve"> </t>
    </r>
  </si>
  <si>
    <t>已申报应纳税额</t>
  </si>
  <si>
    <t>批准减免税额</t>
  </si>
  <si>
    <t>*可抵缴税额</t>
  </si>
  <si>
    <r>
      <t>**</t>
    </r>
    <r>
      <rPr>
        <sz val="8"/>
        <color indexed="8"/>
        <rFont val="宋体"/>
        <family val="0"/>
      </rPr>
      <t>境内企业支付</t>
    </r>
  </si>
  <si>
    <t>境外企业支付</t>
  </si>
  <si>
    <t>境内企业支付</t>
  </si>
  <si>
    <t>32=28-29-30-31</t>
  </si>
  <si>
    <r>
      <t>附列资料共</t>
    </r>
    <r>
      <rPr>
        <b/>
        <sz val="7.5"/>
        <rFont val="Times New Roman"/>
        <family val="1"/>
      </rPr>
      <t xml:space="preserve">          </t>
    </r>
    <r>
      <rPr>
        <b/>
        <sz val="7.5"/>
        <rFont val="宋体"/>
        <family val="0"/>
      </rPr>
      <t>份</t>
    </r>
  </si>
  <si>
    <r>
      <t xml:space="preserve">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</si>
  <si>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</t>
    </r>
    <r>
      <rPr>
        <sz val="7.5"/>
        <rFont val="宋体"/>
        <family val="0"/>
      </rPr>
      <t>我声明：此扣缴申报表是根据《中华人民共和国个人所得税法》及相关法律法规的规定填报的，我确信它是真实的、可靠的、完整的。如有不实,我愿承担法律责任。</t>
    </r>
  </si>
  <si>
    <r>
      <t xml:space="preserve">                                                    </t>
    </r>
    <r>
      <rPr>
        <sz val="7.5"/>
        <rFont val="宋体"/>
        <family val="0"/>
      </rPr>
      <t>声明人（盖章）：</t>
    </r>
  </si>
  <si>
    <r>
      <t xml:space="preserve">                            </t>
    </r>
    <r>
      <rPr>
        <sz val="7.5"/>
        <rFont val="宋体"/>
        <family val="0"/>
      </rPr>
      <t xml:space="preserve">代理人（盖章）：                           </t>
    </r>
  </si>
  <si>
    <r>
      <t xml:space="preserve">                                                                                                                                           </t>
    </r>
    <r>
      <rPr>
        <sz val="7.5"/>
        <rFont val="宋体"/>
        <family val="0"/>
      </rPr>
      <t>年</t>
    </r>
    <r>
      <rPr>
        <sz val="7.5"/>
        <rFont val="Times New Roman"/>
        <family val="1"/>
      </rPr>
      <t xml:space="preserve">              </t>
    </r>
    <r>
      <rPr>
        <sz val="7.5"/>
        <rFont val="宋体"/>
        <family val="0"/>
      </rPr>
      <t>月</t>
    </r>
    <r>
      <rPr>
        <sz val="7.5"/>
        <rFont val="Times New Roman"/>
        <family val="1"/>
      </rPr>
      <t xml:space="preserve">           </t>
    </r>
    <r>
      <rPr>
        <sz val="7.5"/>
        <rFont val="宋体"/>
        <family val="0"/>
      </rPr>
      <t>日</t>
    </r>
  </si>
  <si>
    <r>
      <t xml:space="preserve">                                                                                      </t>
    </r>
    <r>
      <rPr>
        <sz val="7.5"/>
        <rFont val="宋体"/>
        <family val="0"/>
      </rPr>
      <t>年        月        日</t>
    </r>
  </si>
  <si>
    <t>学院名称：                                         填表人（签章）：                            电话：</t>
  </si>
  <si>
    <t xml:space="preserve"> 经办人（签章）：</t>
  </si>
  <si>
    <t>受理人（签章）：                                                            受理申报日期：                             录入人（签章）：                                    录入日期：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</si>
</sst>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00000"/>
    <numFmt numFmtId="179" formatCode="#,##0.00_ 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b/>
      <sz val="16"/>
      <name val="黑体"/>
      <family val="3"/>
    </font>
    <font>
      <b/>
      <sz val="15"/>
      <name val="宋体"/>
      <family val="0"/>
    </font>
    <font>
      <b/>
      <sz val="12"/>
      <name val="宋体"/>
      <family val="0"/>
    </font>
    <font>
      <sz val="8"/>
      <name val="Candara"/>
      <family val="2"/>
    </font>
    <font>
      <b/>
      <sz val="7.5"/>
      <name val="宋体"/>
      <family val="0"/>
    </font>
    <font>
      <sz val="7.5"/>
      <name val="宋体"/>
      <family val="0"/>
    </font>
    <font>
      <sz val="7.5"/>
      <name val="Times New Roman"/>
      <family val="1"/>
    </font>
    <font>
      <b/>
      <sz val="14"/>
      <name val="宋体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5"/>
      <name val="Times New Roman"/>
      <family val="1"/>
    </font>
    <font>
      <b/>
      <sz val="15"/>
      <name val="黑体"/>
      <family val="3"/>
    </font>
    <font>
      <sz val="11"/>
      <name val="Times New Roman"/>
      <family val="1"/>
    </font>
    <font>
      <b/>
      <sz val="10.5"/>
      <name val="宋体"/>
      <family val="0"/>
    </font>
    <font>
      <b/>
      <sz val="10"/>
      <color indexed="10"/>
      <name val="宋体"/>
      <family val="0"/>
    </font>
    <font>
      <sz val="10.5"/>
      <name val="Times New Roman"/>
      <family val="1"/>
    </font>
    <font>
      <sz val="8"/>
      <color indexed="8"/>
      <name val="宋体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7.5"/>
      <name val="Times New Roman"/>
      <family val="1"/>
    </font>
    <font>
      <sz val="9"/>
      <color indexed="10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/>
      <right/>
      <top/>
      <bottom style="thick"/>
    </border>
    <border>
      <left style="thin"/>
      <right/>
      <top/>
      <bottom style="thick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ck"/>
      <top style="thin"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ck"/>
      <bottom/>
    </border>
    <border>
      <left/>
      <right style="thick"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/>
      <top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thin"/>
      <top/>
      <bottom/>
    </border>
    <border>
      <left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thick"/>
      <top/>
      <bottom style="thin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76" fontId="15" fillId="0" borderId="10" xfId="5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43" fontId="4" fillId="0" borderId="10" xfId="50" applyFont="1" applyBorder="1" applyAlignment="1">
      <alignment horizontal="center" vertical="center" wrapText="1" shrinkToFit="1"/>
    </xf>
    <xf numFmtId="10" fontId="15" fillId="0" borderId="10" xfId="50" applyNumberFormat="1" applyFont="1" applyBorder="1" applyAlignment="1">
      <alignment horizontal="right" vertical="center" wrapText="1"/>
    </xf>
    <xf numFmtId="176" fontId="15" fillId="0" borderId="10" xfId="50" applyNumberFormat="1" applyFont="1" applyBorder="1" applyAlignment="1">
      <alignment horizontal="right" vertical="center" wrapText="1"/>
    </xf>
    <xf numFmtId="43" fontId="0" fillId="33" borderId="0" xfId="5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15" fillId="0" borderId="21" xfId="50" applyNumberFormat="1" applyFont="1" applyBorder="1" applyAlignment="1">
      <alignment horizontal="right" vertical="center" wrapText="1"/>
    </xf>
    <xf numFmtId="176" fontId="16" fillId="0" borderId="22" xfId="0" applyNumberFormat="1" applyFont="1" applyBorder="1" applyAlignment="1">
      <alignment vertical="center" wrapText="1"/>
    </xf>
    <xf numFmtId="176" fontId="17" fillId="0" borderId="23" xfId="0" applyNumberFormat="1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49" fontId="19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43" fontId="0" fillId="0" borderId="0" xfId="5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left" vertical="center" wrapText="1"/>
    </xf>
    <xf numFmtId="14" fontId="15" fillId="0" borderId="10" xfId="0" applyNumberFormat="1" applyFont="1" applyBorder="1" applyAlignment="1" applyProtection="1">
      <alignment horizontal="center" vertical="center" wrapText="1"/>
      <protection hidden="1"/>
    </xf>
    <xf numFmtId="14" fontId="15" fillId="0" borderId="10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 wrapText="1"/>
    </xf>
    <xf numFmtId="43" fontId="15" fillId="0" borderId="10" xfId="50" applyFont="1" applyBorder="1" applyAlignment="1">
      <alignment horizontal="right" vertical="center" wrapText="1"/>
    </xf>
    <xf numFmtId="43" fontId="4" fillId="0" borderId="10" xfId="50" applyFont="1" applyBorder="1" applyAlignment="1">
      <alignment horizontal="left" vertical="center" wrapText="1"/>
    </xf>
    <xf numFmtId="43" fontId="16" fillId="0" borderId="10" xfId="50" applyFont="1" applyBorder="1" applyAlignment="1">
      <alignment vertical="center" wrapText="1"/>
    </xf>
    <xf numFmtId="43" fontId="16" fillId="0" borderId="10" xfId="50" applyFont="1" applyBorder="1" applyAlignment="1">
      <alignment horizontal="right" vertical="center" wrapText="1"/>
    </xf>
    <xf numFmtId="43" fontId="5" fillId="0" borderId="0" xfId="50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3" fontId="6" fillId="0" borderId="0" xfId="50" applyFont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43" fontId="6" fillId="0" borderId="17" xfId="50" applyFont="1" applyBorder="1" applyAlignment="1">
      <alignment horizontal="center" vertical="center"/>
    </xf>
    <xf numFmtId="49" fontId="15" fillId="0" borderId="10" xfId="50" applyNumberFormat="1" applyFont="1" applyBorder="1" applyAlignment="1">
      <alignment horizontal="center" vertical="center" wrapText="1"/>
    </xf>
    <xf numFmtId="43" fontId="4" fillId="0" borderId="10" xfId="50" applyFont="1" applyBorder="1" applyAlignment="1">
      <alignment horizontal="left" vertical="center" wrapText="1" shrinkToFit="1"/>
    </xf>
    <xf numFmtId="43" fontId="0" fillId="0" borderId="0" xfId="5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43" fontId="0" fillId="33" borderId="0" xfId="5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27" xfId="0" applyFont="1" applyBorder="1" applyAlignment="1">
      <alignment horizontal="center" vertical="center" wrapText="1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49" fontId="15" fillId="0" borderId="21" xfId="50" applyNumberFormat="1" applyFont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43" fontId="4" fillId="0" borderId="10" xfId="50" applyFont="1" applyBorder="1" applyAlignment="1">
      <alignment horizontal="right" vertical="center" wrapText="1"/>
    </xf>
    <xf numFmtId="43" fontId="15" fillId="0" borderId="21" xfId="50" applyFont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179" fontId="26" fillId="0" borderId="21" xfId="50" applyNumberFormat="1" applyFont="1" applyBorder="1" applyAlignment="1">
      <alignment horizontal="justify" vertical="center" wrapText="1"/>
    </xf>
    <xf numFmtId="179" fontId="18" fillId="0" borderId="23" xfId="50" applyNumberFormat="1" applyFont="1" applyBorder="1" applyAlignment="1">
      <alignment vertical="center" wrapText="1"/>
    </xf>
    <xf numFmtId="43" fontId="0" fillId="0" borderId="24" xfId="50" applyFont="1" applyBorder="1" applyAlignment="1">
      <alignment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20" fillId="0" borderId="30" xfId="0" applyNumberFormat="1" applyFont="1" applyBorder="1" applyAlignment="1">
      <alignment horizontal="center" vertical="center" wrapText="1"/>
    </xf>
    <xf numFmtId="178" fontId="20" fillId="0" borderId="29" xfId="0" applyNumberFormat="1" applyFont="1" applyBorder="1" applyAlignment="1">
      <alignment horizontal="center" vertical="center" wrapText="1"/>
    </xf>
    <xf numFmtId="176" fontId="20" fillId="0" borderId="30" xfId="0" applyNumberFormat="1" applyFont="1" applyBorder="1" applyAlignment="1">
      <alignment horizontal="center" vertical="center" wrapText="1"/>
    </xf>
    <xf numFmtId="176" fontId="20" fillId="0" borderId="31" xfId="0" applyNumberFormat="1" applyFont="1" applyBorder="1" applyAlignment="1">
      <alignment horizontal="center" vertical="center" wrapText="1"/>
    </xf>
    <xf numFmtId="176" fontId="20" fillId="0" borderId="29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13" fillId="0" borderId="4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4" fillId="0" borderId="16" xfId="0" applyFont="1" applyBorder="1" applyAlignment="1">
      <alignment horizontal="left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177" fontId="20" fillId="0" borderId="33" xfId="0" applyNumberFormat="1" applyFont="1" applyBorder="1" applyAlignment="1">
      <alignment horizontal="center" vertical="center" wrapText="1"/>
    </xf>
    <xf numFmtId="177" fontId="20" fillId="0" borderId="15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3" fontId="20" fillId="0" borderId="56" xfId="50" applyFont="1" applyBorder="1" applyAlignment="1">
      <alignment horizontal="center" vertical="center" wrapText="1"/>
    </xf>
    <xf numFmtId="43" fontId="20" fillId="0" borderId="57" xfId="50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43" fontId="20" fillId="0" borderId="33" xfId="50" applyFont="1" applyBorder="1" applyAlignment="1">
      <alignment horizontal="center" vertical="center" wrapText="1"/>
    </xf>
    <xf numFmtId="43" fontId="20" fillId="0" borderId="25" xfId="5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49" fontId="4" fillId="0" borderId="69" xfId="0" applyNumberFormat="1" applyFont="1" applyBorder="1" applyAlignment="1">
      <alignment horizontal="center" vertical="center" wrapText="1"/>
    </xf>
    <xf numFmtId="0" fontId="72" fillId="0" borderId="7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>
      <alignment horizontal="left" vertical="center" wrapText="1"/>
    </xf>
    <xf numFmtId="0" fontId="12" fillId="34" borderId="55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72" fillId="0" borderId="5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49" fontId="72" fillId="0" borderId="25" xfId="0" applyNumberFormat="1" applyFont="1" applyBorder="1" applyAlignment="1">
      <alignment horizontal="center" vertical="center" wrapText="1"/>
    </xf>
    <xf numFmtId="49" fontId="72" fillId="0" borderId="15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showZeros="0" tabSelected="1" zoomScale="75" zoomScaleNormal="75" zoomScalePageLayoutView="0" workbookViewId="0" topLeftCell="A1">
      <selection activeCell="AD12" sqref="AD12:AD44"/>
    </sheetView>
  </sheetViews>
  <sheetFormatPr defaultColWidth="9.00390625" defaultRowHeight="14.25"/>
  <cols>
    <col min="1" max="1" width="7.625" style="7" customWidth="1"/>
    <col min="2" max="2" width="17.50390625" style="8" customWidth="1"/>
    <col min="3" max="3" width="6.375" style="7" customWidth="1"/>
    <col min="4" max="4" width="9.875" style="7" customWidth="1"/>
    <col min="5" max="5" width="9.25390625" style="7" customWidth="1"/>
    <col min="6" max="6" width="6.50390625" style="7" customWidth="1"/>
    <col min="7" max="7" width="7.125" style="7" customWidth="1"/>
    <col min="8" max="8" width="7.25390625" style="7" customWidth="1"/>
    <col min="9" max="9" width="6.625" style="7" customWidth="1"/>
    <col min="10" max="10" width="9.625" style="7" customWidth="1"/>
    <col min="11" max="11" width="8.00390625" style="7" customWidth="1"/>
    <col min="12" max="12" width="7.25390625" style="7" customWidth="1"/>
    <col min="13" max="13" width="6.50390625" style="7" bestFit="1" customWidth="1"/>
    <col min="14" max="14" width="6.75390625" style="7" customWidth="1"/>
    <col min="15" max="15" width="5.375" style="7" customWidth="1"/>
    <col min="16" max="16" width="6.50390625" style="7" customWidth="1"/>
    <col min="17" max="17" width="8.25390625" style="57" customWidth="1"/>
    <col min="18" max="18" width="7.50390625" style="7" customWidth="1"/>
    <col min="19" max="19" width="7.375" style="7" customWidth="1"/>
    <col min="20" max="20" width="6.00390625" style="7" customWidth="1"/>
    <col min="21" max="21" width="8.125" style="58" customWidth="1"/>
    <col min="22" max="22" width="9.00390625" style="7" customWidth="1"/>
    <col min="23" max="23" width="6.00390625" style="7" customWidth="1"/>
    <col min="24" max="24" width="7.00390625" style="7" customWidth="1"/>
    <col min="25" max="25" width="7.75390625" style="7" customWidth="1"/>
    <col min="26" max="26" width="6.625" style="7" customWidth="1"/>
    <col min="27" max="28" width="5.625" style="7" customWidth="1"/>
    <col min="29" max="29" width="11.125" style="58" customWidth="1"/>
    <col min="30" max="30" width="10.50390625" style="59" customWidth="1"/>
    <col min="31" max="31" width="9.00390625" style="59" customWidth="1"/>
    <col min="32" max="34" width="9.00390625" style="7" hidden="1" customWidth="1"/>
    <col min="35" max="253" width="9.00390625" style="7" customWidth="1"/>
  </cols>
  <sheetData>
    <row r="1" spans="1:31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V1" s="41" t="s">
        <v>1</v>
      </c>
      <c r="W1" s="41"/>
      <c r="X1" s="41"/>
      <c r="Y1" s="41"/>
      <c r="Z1" s="41" t="s">
        <v>2</v>
      </c>
      <c r="AA1" s="41"/>
      <c r="AB1" s="41"/>
      <c r="AC1" s="89"/>
      <c r="AD1" s="90"/>
      <c r="AE1" s="90"/>
    </row>
    <row r="2" spans="1:31" ht="20.25">
      <c r="A2" s="106" t="s">
        <v>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AD2" s="90"/>
      <c r="AE2" s="90"/>
    </row>
    <row r="3" spans="1:31" ht="19.5">
      <c r="A3" s="108" t="s">
        <v>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90"/>
      <c r="AE3" s="90"/>
    </row>
    <row r="4" spans="1:31" ht="14.25">
      <c r="A4" s="110" t="str">
        <f ca="1">"填表日期："&amp;YEAR(TODAY())&amp;"年"&amp;MONTH(TODAY())&amp;"月"&amp;DAY(TODAY())&amp;"日"</f>
        <v>填表日期：2020年5月14日</v>
      </c>
      <c r="B4" s="111"/>
      <c r="C4" s="111"/>
      <c r="D4" s="111"/>
      <c r="E4" s="111"/>
      <c r="F4" s="111"/>
      <c r="G4" s="111"/>
      <c r="H4" s="9"/>
      <c r="I4" s="9"/>
      <c r="J4" s="9"/>
      <c r="L4" s="9"/>
      <c r="M4" s="9"/>
      <c r="N4" s="112" t="str">
        <f ca="1">"所得所属期："&amp;YEAR(TODAY())&amp;"年"&amp;MONTH(TODAY())&amp;"月"</f>
        <v>所得所属期：2020年5月</v>
      </c>
      <c r="O4" s="112"/>
      <c r="P4" s="112"/>
      <c r="Q4" s="112"/>
      <c r="U4" s="80"/>
      <c r="V4" s="9"/>
      <c r="Y4" s="7" t="s">
        <v>5</v>
      </c>
      <c r="AD4" s="90"/>
      <c r="AE4" s="90"/>
    </row>
    <row r="5" spans="6:34" ht="14.25"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81"/>
      <c r="R5" s="31"/>
      <c r="S5" s="31"/>
      <c r="T5" s="35"/>
      <c r="U5" s="82"/>
      <c r="V5" s="31"/>
      <c r="AD5" s="90"/>
      <c r="AE5" s="90"/>
      <c r="AF5" s="1" t="s">
        <v>6</v>
      </c>
      <c r="AG5" s="2" t="s">
        <v>7</v>
      </c>
      <c r="AH5" t="s">
        <v>8</v>
      </c>
    </row>
    <row r="6" spans="1:34" ht="14.25">
      <c r="A6" s="60" t="s">
        <v>9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83"/>
      <c r="R6" s="62"/>
      <c r="S6" s="62"/>
      <c r="T6" s="62"/>
      <c r="U6" s="84"/>
      <c r="V6" s="62"/>
      <c r="Y6" s="46" t="s">
        <v>10</v>
      </c>
      <c r="AD6" s="90"/>
      <c r="AE6" s="90"/>
      <c r="AF6" t="s">
        <v>11</v>
      </c>
      <c r="AG6"/>
      <c r="AH6" s="2" t="s">
        <v>12</v>
      </c>
    </row>
    <row r="7" spans="1:34" ht="22.5" customHeight="1">
      <c r="A7" s="113" t="s">
        <v>13</v>
      </c>
      <c r="B7" s="114"/>
      <c r="C7" s="115">
        <v>455416563</v>
      </c>
      <c r="D7" s="114"/>
      <c r="E7" s="114"/>
      <c r="F7" s="116"/>
      <c r="G7" s="115" t="s">
        <v>14</v>
      </c>
      <c r="H7" s="114"/>
      <c r="I7" s="116"/>
      <c r="J7" s="117">
        <v>440101455416563</v>
      </c>
      <c r="K7" s="118"/>
      <c r="L7" s="118"/>
      <c r="M7" s="119" t="s">
        <v>15</v>
      </c>
      <c r="N7" s="120"/>
      <c r="O7" s="119" t="s">
        <v>16</v>
      </c>
      <c r="P7" s="121"/>
      <c r="Q7" s="121"/>
      <c r="R7" s="120"/>
      <c r="S7" s="115" t="s">
        <v>17</v>
      </c>
      <c r="T7" s="116"/>
      <c r="U7" s="114"/>
      <c r="V7" s="116"/>
      <c r="W7" s="115" t="s">
        <v>18</v>
      </c>
      <c r="X7" s="116"/>
      <c r="Y7" s="125">
        <v>2800</v>
      </c>
      <c r="Z7" s="126"/>
      <c r="AA7" s="91" t="s">
        <v>19</v>
      </c>
      <c r="AB7" s="115">
        <v>85285508</v>
      </c>
      <c r="AC7" s="127"/>
      <c r="AD7" s="92" t="s">
        <v>20</v>
      </c>
      <c r="AE7" s="93"/>
      <c r="AF7" t="s">
        <v>21</v>
      </c>
      <c r="AG7"/>
      <c r="AH7" t="s">
        <v>22</v>
      </c>
    </row>
    <row r="8" spans="1:34" ht="22.5" customHeight="1">
      <c r="A8" s="113" t="s">
        <v>23</v>
      </c>
      <c r="B8" s="116"/>
      <c r="C8" s="115" t="s">
        <v>24</v>
      </c>
      <c r="D8" s="114"/>
      <c r="E8" s="114"/>
      <c r="F8" s="114"/>
      <c r="G8" s="114"/>
      <c r="H8" s="114"/>
      <c r="I8" s="114"/>
      <c r="J8" s="114"/>
      <c r="K8" s="114"/>
      <c r="L8" s="116"/>
      <c r="M8" s="119" t="s">
        <v>25</v>
      </c>
      <c r="N8" s="120"/>
      <c r="O8" s="119" t="s">
        <v>26</v>
      </c>
      <c r="P8" s="121"/>
      <c r="Q8" s="121"/>
      <c r="R8" s="120"/>
      <c r="S8" s="115" t="s">
        <v>27</v>
      </c>
      <c r="T8" s="116"/>
      <c r="U8" s="122" t="s">
        <v>28</v>
      </c>
      <c r="V8" s="123"/>
      <c r="W8" s="123"/>
      <c r="X8" s="123"/>
      <c r="Y8" s="123"/>
      <c r="Z8" s="123"/>
      <c r="AA8" s="123"/>
      <c r="AB8" s="123"/>
      <c r="AC8" s="124"/>
      <c r="AF8" t="s">
        <v>29</v>
      </c>
      <c r="AG8"/>
      <c r="AH8" t="s">
        <v>30</v>
      </c>
    </row>
    <row r="9" spans="1:34" s="10" customFormat="1" ht="15" customHeight="1">
      <c r="A9" s="162" t="s">
        <v>31</v>
      </c>
      <c r="B9" s="164" t="s">
        <v>32</v>
      </c>
      <c r="C9" s="166" t="s">
        <v>33</v>
      </c>
      <c r="D9" s="128" t="s">
        <v>34</v>
      </c>
      <c r="E9" s="128" t="s">
        <v>35</v>
      </c>
      <c r="F9" s="128" t="s">
        <v>36</v>
      </c>
      <c r="G9" s="128" t="s">
        <v>37</v>
      </c>
      <c r="H9" s="128" t="s">
        <v>38</v>
      </c>
      <c r="I9" s="128" t="s">
        <v>39</v>
      </c>
      <c r="J9" s="128" t="s">
        <v>40</v>
      </c>
      <c r="K9" s="128" t="s">
        <v>41</v>
      </c>
      <c r="L9" s="128" t="s">
        <v>42</v>
      </c>
      <c r="M9" s="134" t="s">
        <v>43</v>
      </c>
      <c r="N9" s="135"/>
      <c r="O9" s="136"/>
      <c r="P9" s="128" t="s">
        <v>44</v>
      </c>
      <c r="Q9" s="168" t="s">
        <v>45</v>
      </c>
      <c r="R9" s="166" t="s">
        <v>46</v>
      </c>
      <c r="S9" s="128" t="s">
        <v>47</v>
      </c>
      <c r="T9" s="128" t="s">
        <v>48</v>
      </c>
      <c r="U9" s="190" t="s">
        <v>49</v>
      </c>
      <c r="V9" s="128" t="s">
        <v>50</v>
      </c>
      <c r="W9" s="128" t="s">
        <v>51</v>
      </c>
      <c r="X9" s="166" t="s">
        <v>52</v>
      </c>
      <c r="Y9" s="128" t="s">
        <v>53</v>
      </c>
      <c r="Z9" s="128" t="s">
        <v>54</v>
      </c>
      <c r="AA9" s="128" t="s">
        <v>55</v>
      </c>
      <c r="AB9" s="128" t="s">
        <v>56</v>
      </c>
      <c r="AC9" s="182" t="s">
        <v>57</v>
      </c>
      <c r="AD9" s="94"/>
      <c r="AE9" s="94"/>
      <c r="AF9" t="s">
        <v>58</v>
      </c>
      <c r="AG9"/>
      <c r="AH9" s="2" t="s">
        <v>59</v>
      </c>
    </row>
    <row r="10" spans="1:34" s="10" customFormat="1" ht="22.5">
      <c r="A10" s="163"/>
      <c r="B10" s="165"/>
      <c r="C10" s="167"/>
      <c r="D10" s="129"/>
      <c r="E10" s="151"/>
      <c r="F10" s="151"/>
      <c r="G10" s="129"/>
      <c r="H10" s="151"/>
      <c r="I10" s="129"/>
      <c r="J10" s="129"/>
      <c r="K10" s="129"/>
      <c r="L10" s="129"/>
      <c r="M10" s="75" t="s">
        <v>60</v>
      </c>
      <c r="N10" s="63" t="s">
        <v>61</v>
      </c>
      <c r="O10" s="63" t="s">
        <v>62</v>
      </c>
      <c r="P10" s="129"/>
      <c r="Q10" s="169"/>
      <c r="R10" s="167"/>
      <c r="S10" s="129"/>
      <c r="T10" s="151"/>
      <c r="U10" s="191"/>
      <c r="V10" s="151"/>
      <c r="W10" s="129"/>
      <c r="X10" s="167"/>
      <c r="Y10" s="129"/>
      <c r="Z10" s="151"/>
      <c r="AA10" s="151"/>
      <c r="AB10" s="151"/>
      <c r="AC10" s="183"/>
      <c r="AD10" s="94"/>
      <c r="AE10" s="94"/>
      <c r="AF10"/>
      <c r="AG10"/>
      <c r="AH10"/>
    </row>
    <row r="11" spans="1:34" s="55" customFormat="1" ht="15.75" customHeight="1">
      <c r="A11" s="64">
        <v>1</v>
      </c>
      <c r="B11" s="65">
        <v>2</v>
      </c>
      <c r="C11" s="66">
        <v>3</v>
      </c>
      <c r="D11" s="66"/>
      <c r="E11" s="66">
        <v>4</v>
      </c>
      <c r="F11" s="37">
        <v>5</v>
      </c>
      <c r="G11" s="37">
        <v>6</v>
      </c>
      <c r="H11" s="37">
        <v>7</v>
      </c>
      <c r="I11" s="37">
        <v>8</v>
      </c>
      <c r="J11" s="37">
        <v>9</v>
      </c>
      <c r="K11" s="37">
        <v>10</v>
      </c>
      <c r="L11" s="37">
        <v>11</v>
      </c>
      <c r="M11" s="37">
        <v>12</v>
      </c>
      <c r="N11" s="37">
        <v>13</v>
      </c>
      <c r="O11" s="37">
        <v>14</v>
      </c>
      <c r="P11" s="37">
        <v>15</v>
      </c>
      <c r="Q11" s="37">
        <v>16</v>
      </c>
      <c r="R11" s="37">
        <v>17</v>
      </c>
      <c r="S11" s="37">
        <v>18</v>
      </c>
      <c r="T11" s="37">
        <v>19</v>
      </c>
      <c r="U11" s="85">
        <v>20</v>
      </c>
      <c r="V11" s="37">
        <v>21</v>
      </c>
      <c r="W11" s="37">
        <v>22</v>
      </c>
      <c r="X11" s="37">
        <v>23</v>
      </c>
      <c r="Y11" s="37" t="s">
        <v>63</v>
      </c>
      <c r="Z11" s="37">
        <v>25</v>
      </c>
      <c r="AA11" s="37">
        <v>26</v>
      </c>
      <c r="AB11" s="37">
        <v>27</v>
      </c>
      <c r="AC11" s="95" t="s">
        <v>64</v>
      </c>
      <c r="AD11" s="96"/>
      <c r="AE11" s="96"/>
      <c r="AF11" s="1" t="s">
        <v>65</v>
      </c>
      <c r="AG11"/>
      <c r="AH11" s="2" t="s">
        <v>66</v>
      </c>
    </row>
    <row r="12" spans="1:34" ht="21.75" customHeight="1">
      <c r="A12" s="67"/>
      <c r="B12" s="54"/>
      <c r="C12" s="68"/>
      <c r="D12" s="68"/>
      <c r="E12" s="69"/>
      <c r="F12" s="25"/>
      <c r="G12" s="33"/>
      <c r="H12" s="37"/>
      <c r="I12" s="37"/>
      <c r="J12" s="38"/>
      <c r="K12" s="76"/>
      <c r="L12" s="76"/>
      <c r="M12" s="76"/>
      <c r="N12" s="76"/>
      <c r="O12" s="76"/>
      <c r="P12" s="76"/>
      <c r="Q12" s="76"/>
      <c r="R12" s="76"/>
      <c r="S12" s="86"/>
      <c r="T12" s="43"/>
      <c r="U12" s="76"/>
      <c r="V12" s="76"/>
      <c r="W12" s="76"/>
      <c r="X12" s="76"/>
      <c r="Y12" s="76"/>
      <c r="Z12" s="97"/>
      <c r="AA12" s="76"/>
      <c r="AB12" s="76"/>
      <c r="AC12" s="98"/>
      <c r="AD12" s="99"/>
      <c r="AE12" s="99"/>
      <c r="AF12" t="s">
        <v>69</v>
      </c>
      <c r="AG12"/>
      <c r="AH12" s="2" t="s">
        <v>68</v>
      </c>
    </row>
    <row r="13" spans="1:34" ht="15.75" customHeight="1">
      <c r="A13" s="67"/>
      <c r="B13" s="54"/>
      <c r="C13" s="68"/>
      <c r="D13" s="68"/>
      <c r="E13" s="69"/>
      <c r="F13" s="25"/>
      <c r="G13" s="33"/>
      <c r="H13" s="37"/>
      <c r="I13" s="37"/>
      <c r="J13" s="38"/>
      <c r="K13" s="76"/>
      <c r="L13" s="76"/>
      <c r="M13" s="76"/>
      <c r="N13" s="76"/>
      <c r="O13" s="76"/>
      <c r="P13" s="76"/>
      <c r="Q13" s="76"/>
      <c r="R13" s="76"/>
      <c r="S13" s="86"/>
      <c r="T13" s="43"/>
      <c r="U13" s="76"/>
      <c r="V13" s="76"/>
      <c r="W13" s="76"/>
      <c r="X13" s="76"/>
      <c r="Y13" s="76"/>
      <c r="Z13" s="97"/>
      <c r="AA13" s="76"/>
      <c r="AB13" s="76"/>
      <c r="AC13" s="98"/>
      <c r="AD13" s="99"/>
      <c r="AE13" s="99"/>
      <c r="AF13" t="s">
        <v>70</v>
      </c>
      <c r="AG13"/>
      <c r="AH13"/>
    </row>
    <row r="14" spans="1:34" ht="15.75" customHeight="1">
      <c r="A14" s="67"/>
      <c r="B14" s="54"/>
      <c r="C14" s="68"/>
      <c r="D14" s="68"/>
      <c r="E14" s="69"/>
      <c r="F14" s="32"/>
      <c r="G14" s="33"/>
      <c r="H14" s="37"/>
      <c r="I14" s="77"/>
      <c r="J14" s="78"/>
      <c r="K14" s="76"/>
      <c r="L14" s="76"/>
      <c r="M14" s="76"/>
      <c r="N14" s="76"/>
      <c r="O14" s="76"/>
      <c r="P14" s="76"/>
      <c r="Q14" s="76"/>
      <c r="R14" s="76"/>
      <c r="S14" s="86"/>
      <c r="T14" s="43"/>
      <c r="U14" s="76"/>
      <c r="V14" s="76"/>
      <c r="W14" s="76"/>
      <c r="X14" s="76"/>
      <c r="Y14" s="76"/>
      <c r="Z14" s="97"/>
      <c r="AA14" s="76"/>
      <c r="AB14" s="76"/>
      <c r="AC14" s="98"/>
      <c r="AD14" s="99"/>
      <c r="AE14" s="99"/>
      <c r="AF14" t="s">
        <v>71</v>
      </c>
      <c r="AG14"/>
      <c r="AH14" t="e">
        <f>IF(LEN('国内人员个税申报表'!AG13)=0,”空”,IF(LEN('国内人员个税申报表'!AG13)=15,"老号",IF(LEN('国内人员个税申报表'!AG13)&lt;&gt;18,"位数不对",IF(CHOOSE(MOD(SUM(MID('国内人员个税申报表'!AG13,1,1)*7+MID('国内人员个税申报表'!AG13,2,1)*9+MID('国内人员个税申报表'!AG13,3,1)*10+MID('国内人员个税申报表'!AG13,4,1)*5+MID('国内人员个税申报表'!AG13,5,1)*8+MID('国内人员个税申报表'!AG13,6,1)*4+MID('国内人员个税申报表'!AG13,7,1)*2+MID('国内人员个税申报表'!AG13,8,1)*1+MID('国内人员个税申报表'!AG13,9,1)*6+MID('国内人员个税申报表'!AG13,10,1)*3+MID('国内人员个税申报表'!AG13,11,1)*7+MID('国内人员个税申报表'!AG13,12,1)*9+MID('国内人员个税申报表'!AG13,13,1)*10+MID('国内人员个税申报表'!AG13,14,1)*5+MID('国内人员个税申报表'!AG13,15,1)*8+MID('国内人员个税申报表'!AG13,16,1)*4+MID('国内人员个税申报表'!AG13,17,1)*2),11)+1,1,0,"X",9,8,7,6,5,4,3,2)=IF(ISNUMBER(RIGHT('国内人员个税申报表'!AG13,1)*1),RIGHT('国内人员个税申报表'!AG13,1)*1,"X"),"正确","错误"))))</f>
        <v>#NAME?</v>
      </c>
    </row>
    <row r="15" spans="1:34" ht="15.75" customHeight="1">
      <c r="A15" s="67"/>
      <c r="B15" s="54"/>
      <c r="C15" s="68"/>
      <c r="D15" s="68"/>
      <c r="E15" s="69"/>
      <c r="F15" s="32"/>
      <c r="G15" s="33"/>
      <c r="H15" s="37"/>
      <c r="I15" s="77"/>
      <c r="J15" s="79"/>
      <c r="K15" s="76"/>
      <c r="L15" s="76"/>
      <c r="M15" s="76"/>
      <c r="N15" s="76"/>
      <c r="O15" s="76"/>
      <c r="P15" s="76"/>
      <c r="Q15" s="76"/>
      <c r="R15" s="76"/>
      <c r="S15" s="86"/>
      <c r="T15" s="43"/>
      <c r="U15" s="76"/>
      <c r="V15" s="76"/>
      <c r="W15" s="76"/>
      <c r="X15" s="76">
        <f aca="true" t="shared" si="0" ref="X15:X42">IF(TRIM(E15)="工资薪金所得",IF(TRIM(S15)="自行负担",IF(V15&lt;=1500,0,IF(V15&lt;=4500,105,IF(V15&lt;=9000,555,IF(V15&lt;=35000,1005,IF(V15&lt;=55000,2755,IF(V15&lt;=80000,5505,13505)))))),IF(V15&lt;=1455,0,IF(V15&lt;=4155,105,IF(V15&lt;=7755,555,IF(V15&lt;=27255,1005,IF(V15&lt;=41255,2755,IF(V15&lt;=57505,5505,13505))))))),0)</f>
        <v>0</v>
      </c>
      <c r="Y15" s="76">
        <f>IF(ISBLANK(J15),0,IF(TRIM(E15)="工资薪金所得",ROUND(MAX((J15-5000)*{0.03,0.1,0.2,0.25,0.3,0.35,0.45}-{0,210,1410,2660,4410,7160,15160},0),2),IF(TRIM(E15)="偶然所得",0,MAX((J15-IF(J15&lt;4000,800,J15*0.2))*10%*{2,3,4}-1000*{0,2,7},0))))</f>
        <v>0</v>
      </c>
      <c r="Z15" s="97"/>
      <c r="AA15" s="76">
        <v>0</v>
      </c>
      <c r="AB15" s="76">
        <v>0</v>
      </c>
      <c r="AC15" s="98">
        <f aca="true" t="shared" si="1" ref="AC15:AC42">Y15-Z15-AA15-AB15</f>
        <v>0</v>
      </c>
      <c r="AD15" s="99"/>
      <c r="AE15" s="99"/>
      <c r="AF15" t="s">
        <v>72</v>
      </c>
      <c r="AG15"/>
      <c r="AH15"/>
    </row>
    <row r="16" spans="1:34" ht="15.75" customHeight="1">
      <c r="A16" s="67"/>
      <c r="B16" s="54"/>
      <c r="C16" s="68"/>
      <c r="D16" s="68"/>
      <c r="E16" s="69"/>
      <c r="F16" s="32"/>
      <c r="G16" s="33"/>
      <c r="H16" s="37"/>
      <c r="I16" s="77"/>
      <c r="J16" s="79"/>
      <c r="K16" s="76"/>
      <c r="L16" s="76"/>
      <c r="M16" s="76"/>
      <c r="N16" s="76"/>
      <c r="O16" s="76"/>
      <c r="P16" s="76"/>
      <c r="Q16" s="76"/>
      <c r="R16" s="76"/>
      <c r="S16" s="86"/>
      <c r="T16" s="43"/>
      <c r="U16" s="76"/>
      <c r="V16" s="76"/>
      <c r="W16" s="76"/>
      <c r="X16" s="76">
        <f t="shared" si="0"/>
        <v>0</v>
      </c>
      <c r="Y16" s="76">
        <f>IF(ISBLANK(J16),0,IF(TRIM(E16)="工资薪金所得",ROUND(MAX((J16-5000)*{0.03,0.1,0.2,0.25,0.3,0.35,0.45}-{0,210,1410,2660,4410,7160,15160},0),2),IF(TRIM(E16)="偶然所得",0,MAX((J16-IF(J16&lt;4000,800,J16*0.2))*10%*{2,3,4}-1000*{0,2,7},0))))</f>
        <v>0</v>
      </c>
      <c r="Z16" s="97"/>
      <c r="AA16" s="76">
        <v>0</v>
      </c>
      <c r="AB16" s="76">
        <v>0</v>
      </c>
      <c r="AC16" s="98">
        <f t="shared" si="1"/>
        <v>0</v>
      </c>
      <c r="AD16" s="99"/>
      <c r="AE16" s="99"/>
      <c r="AF16" t="s">
        <v>73</v>
      </c>
      <c r="AG16"/>
      <c r="AH16"/>
    </row>
    <row r="17" spans="1:34" ht="15.75" customHeight="1">
      <c r="A17" s="67"/>
      <c r="B17" s="54"/>
      <c r="C17" s="68"/>
      <c r="D17" s="68"/>
      <c r="E17" s="69"/>
      <c r="F17" s="32"/>
      <c r="G17" s="70"/>
      <c r="H17" s="71"/>
      <c r="I17" s="77"/>
      <c r="J17" s="79"/>
      <c r="K17" s="76"/>
      <c r="L17" s="76"/>
      <c r="M17" s="76"/>
      <c r="N17" s="76"/>
      <c r="O17" s="76"/>
      <c r="P17" s="76"/>
      <c r="Q17" s="76">
        <f aca="true" t="shared" si="2" ref="Q17:Q42">IF(ISBLANK(J17),0,IF(TRIM(E17)="工资薪金所得",5000,IF(TRIM(E17)="偶然所得",0,IF(J17&gt;4000,J17*0.2,800))))</f>
        <v>0</v>
      </c>
      <c r="R17" s="76">
        <v>0</v>
      </c>
      <c r="S17" s="86"/>
      <c r="T17" s="43">
        <f aca="true" t="shared" si="3" ref="T17:T42">IF(ISBLANK(J17),0,IF(S17="雇主负担",1,0))</f>
        <v>0</v>
      </c>
      <c r="U17" s="76">
        <f aca="true" t="shared" si="4" ref="U17:U42">IF(S17="雇主负担",AC17,0)</f>
        <v>0</v>
      </c>
      <c r="V17" s="76">
        <f aca="true" t="shared" si="5" ref="V17:V42">IF(J17-K17-L17-M17-N17-O17-P17-Q17-R17&lt;0,0,J17-K17-L17-M17-N17-O17-P17-Q17-R17)</f>
        <v>0</v>
      </c>
      <c r="W17" s="76"/>
      <c r="X17" s="76">
        <f t="shared" si="0"/>
        <v>0</v>
      </c>
      <c r="Y17" s="76">
        <f>IF(ISBLANK(J17),0,IF(TRIM(E17)="工资薪金所得",ROUND(MAX((J17-5000)*{0.03,0.1,0.2,0.25,0.3,0.35,0.45}-{0,210,1410,2660,4410,7160,15160},0),2),IF(TRIM(E17)="偶然所得",0,MAX((J17-IF(J17&lt;4000,800,J17*0.2))*10%*{2,3,4}-1000*{0,2,7},0))))</f>
        <v>0</v>
      </c>
      <c r="Z17" s="97"/>
      <c r="AA17" s="76">
        <v>0</v>
      </c>
      <c r="AB17" s="76">
        <v>0</v>
      </c>
      <c r="AC17" s="98">
        <f t="shared" si="1"/>
        <v>0</v>
      </c>
      <c r="AD17" s="99"/>
      <c r="AE17" s="99"/>
      <c r="AF17" t="s">
        <v>67</v>
      </c>
      <c r="AG17"/>
      <c r="AH17"/>
    </row>
    <row r="18" spans="1:34" ht="15.75" customHeight="1">
      <c r="A18" s="67"/>
      <c r="B18" s="54"/>
      <c r="C18" s="68"/>
      <c r="D18" s="68"/>
      <c r="E18" s="69"/>
      <c r="F18" s="32"/>
      <c r="G18" s="70"/>
      <c r="H18" s="71"/>
      <c r="I18" s="77"/>
      <c r="J18" s="79"/>
      <c r="K18" s="76"/>
      <c r="L18" s="76"/>
      <c r="M18" s="76"/>
      <c r="N18" s="76"/>
      <c r="O18" s="76"/>
      <c r="P18" s="76"/>
      <c r="Q18" s="76">
        <f t="shared" si="2"/>
        <v>0</v>
      </c>
      <c r="R18" s="76">
        <v>0</v>
      </c>
      <c r="S18" s="86"/>
      <c r="T18" s="43">
        <f t="shared" si="3"/>
        <v>0</v>
      </c>
      <c r="U18" s="76">
        <f t="shared" si="4"/>
        <v>0</v>
      </c>
      <c r="V18" s="76">
        <f t="shared" si="5"/>
        <v>0</v>
      </c>
      <c r="W18" s="76"/>
      <c r="X18" s="76">
        <f t="shared" si="0"/>
        <v>0</v>
      </c>
      <c r="Y18" s="76">
        <f>IF(ISBLANK(J18),0,IF(TRIM(E18)="工资薪金所得",ROUND(MAX((J18-5000)*{0.03,0.1,0.2,0.25,0.3,0.35,0.45}-{0,210,1410,2660,4410,7160,15160},0),2),IF(TRIM(E18)="偶然所得",0,MAX((J18-IF(J18&lt;4000,800,J18*0.2))*10%*{2,3,4}-1000*{0,2,7},0))))</f>
        <v>0</v>
      </c>
      <c r="Z18" s="97"/>
      <c r="AA18" s="76">
        <v>0</v>
      </c>
      <c r="AB18" s="76">
        <v>0</v>
      </c>
      <c r="AC18" s="98">
        <f t="shared" si="1"/>
        <v>0</v>
      </c>
      <c r="AD18" s="99"/>
      <c r="AE18" s="99"/>
      <c r="AF18" t="s">
        <v>74</v>
      </c>
      <c r="AG18"/>
      <c r="AH18"/>
    </row>
    <row r="19" spans="1:34" ht="15.75" customHeight="1">
      <c r="A19" s="67"/>
      <c r="B19" s="54"/>
      <c r="C19" s="68"/>
      <c r="D19" s="68"/>
      <c r="E19" s="69"/>
      <c r="F19" s="32"/>
      <c r="G19" s="70"/>
      <c r="H19" s="71"/>
      <c r="I19" s="77"/>
      <c r="J19" s="79"/>
      <c r="K19" s="76"/>
      <c r="L19" s="76"/>
      <c r="M19" s="76"/>
      <c r="N19" s="76"/>
      <c r="O19" s="76"/>
      <c r="P19" s="76"/>
      <c r="Q19" s="76">
        <f t="shared" si="2"/>
        <v>0</v>
      </c>
      <c r="R19" s="76">
        <v>0</v>
      </c>
      <c r="S19" s="86"/>
      <c r="T19" s="43">
        <f t="shared" si="3"/>
        <v>0</v>
      </c>
      <c r="U19" s="76">
        <f t="shared" si="4"/>
        <v>0</v>
      </c>
      <c r="V19" s="76">
        <f t="shared" si="5"/>
        <v>0</v>
      </c>
      <c r="W19" s="76"/>
      <c r="X19" s="76">
        <f t="shared" si="0"/>
        <v>0</v>
      </c>
      <c r="Y19" s="76">
        <f>IF(ISBLANK(J19),0,IF(TRIM(E19)="工资薪金所得",ROUND(MAX((J19-5000)*{0.03,0.1,0.2,0.25,0.3,0.35,0.45}-{0,210,1410,2660,4410,7160,15160},0),2),IF(TRIM(E19)="偶然所得",0,MAX((J19-IF(J19&lt;4000,800,J19*0.2))*10%*{2,3,4}-1000*{0,2,7},0))))</f>
        <v>0</v>
      </c>
      <c r="Z19" s="97"/>
      <c r="AA19" s="76">
        <v>0</v>
      </c>
      <c r="AB19" s="76">
        <v>0</v>
      </c>
      <c r="AC19" s="98">
        <f t="shared" si="1"/>
        <v>0</v>
      </c>
      <c r="AD19" s="99"/>
      <c r="AE19" s="99"/>
      <c r="AF19" t="s">
        <v>75</v>
      </c>
      <c r="AG19"/>
      <c r="AH19"/>
    </row>
    <row r="20" spans="1:34" ht="15.75" customHeight="1">
      <c r="A20" s="67"/>
      <c r="B20" s="54"/>
      <c r="C20" s="68"/>
      <c r="D20" s="68"/>
      <c r="E20" s="69"/>
      <c r="F20" s="32"/>
      <c r="G20" s="70"/>
      <c r="H20" s="71"/>
      <c r="I20" s="77"/>
      <c r="J20" s="79"/>
      <c r="K20" s="76"/>
      <c r="L20" s="76"/>
      <c r="M20" s="76"/>
      <c r="N20" s="76"/>
      <c r="O20" s="76"/>
      <c r="P20" s="76"/>
      <c r="Q20" s="76">
        <f t="shared" si="2"/>
        <v>0</v>
      </c>
      <c r="R20" s="76">
        <v>0</v>
      </c>
      <c r="S20" s="86"/>
      <c r="T20" s="43">
        <f t="shared" si="3"/>
        <v>0</v>
      </c>
      <c r="U20" s="76">
        <f t="shared" si="4"/>
        <v>0</v>
      </c>
      <c r="V20" s="76">
        <f t="shared" si="5"/>
        <v>0</v>
      </c>
      <c r="W20" s="76"/>
      <c r="X20" s="76">
        <f t="shared" si="0"/>
        <v>0</v>
      </c>
      <c r="Y20" s="76">
        <f>IF(ISBLANK(J20),0,IF(TRIM(E20)="工资薪金所得",ROUND(MAX((J20-5000)*{0.03,0.1,0.2,0.25,0.3,0.35,0.45}-{0,210,1410,2660,4410,7160,15160},0),2),IF(TRIM(E20)="偶然所得",0,MAX((J20-IF(J20&lt;4000,800,J20*0.2))*10%*{2,3,4}-1000*{0,2,7},0))))</f>
        <v>0</v>
      </c>
      <c r="Z20" s="97"/>
      <c r="AA20" s="76">
        <v>0</v>
      </c>
      <c r="AB20" s="76">
        <v>0</v>
      </c>
      <c r="AC20" s="98">
        <f t="shared" si="1"/>
        <v>0</v>
      </c>
      <c r="AD20" s="99"/>
      <c r="AE20" s="99"/>
      <c r="AF20"/>
      <c r="AG20"/>
      <c r="AH20"/>
    </row>
    <row r="21" spans="1:34" ht="15.75" customHeight="1">
      <c r="A21" s="67"/>
      <c r="B21" s="54"/>
      <c r="C21" s="68"/>
      <c r="D21" s="68"/>
      <c r="E21" s="69"/>
      <c r="F21" s="32"/>
      <c r="G21" s="70"/>
      <c r="H21" s="71"/>
      <c r="I21" s="77"/>
      <c r="J21" s="79"/>
      <c r="K21" s="76"/>
      <c r="L21" s="76"/>
      <c r="M21" s="76"/>
      <c r="N21" s="76"/>
      <c r="O21" s="76"/>
      <c r="P21" s="76"/>
      <c r="Q21" s="76">
        <f t="shared" si="2"/>
        <v>0</v>
      </c>
      <c r="R21" s="76">
        <v>0</v>
      </c>
      <c r="S21" s="86"/>
      <c r="T21" s="43">
        <f t="shared" si="3"/>
        <v>0</v>
      </c>
      <c r="U21" s="76">
        <f t="shared" si="4"/>
        <v>0</v>
      </c>
      <c r="V21" s="76">
        <f t="shared" si="5"/>
        <v>0</v>
      </c>
      <c r="W21" s="76"/>
      <c r="X21" s="76">
        <f t="shared" si="0"/>
        <v>0</v>
      </c>
      <c r="Y21" s="76">
        <f>IF(ISBLANK(J21),0,IF(TRIM(E21)="工资薪金所得",ROUND(MAX((J21-5000)*{0.03,0.1,0.2,0.25,0.3,0.35,0.45}-{0,210,1410,2660,4410,7160,15160},0),2),IF(TRIM(E21)="偶然所得",0,MAX((J21-IF(J21&lt;4000,800,J21*0.2))*10%*{2,3,4}-1000*{0,2,7},0))))</f>
        <v>0</v>
      </c>
      <c r="Z21" s="97"/>
      <c r="AA21" s="76">
        <v>0</v>
      </c>
      <c r="AB21" s="76">
        <v>0</v>
      </c>
      <c r="AC21" s="98">
        <f t="shared" si="1"/>
        <v>0</v>
      </c>
      <c r="AD21" s="99"/>
      <c r="AE21" s="99"/>
      <c r="AF21" s="1" t="s">
        <v>76</v>
      </c>
      <c r="AG21"/>
      <c r="AH21"/>
    </row>
    <row r="22" spans="1:34" ht="15.75" customHeight="1">
      <c r="A22" s="67"/>
      <c r="B22" s="54"/>
      <c r="C22" s="68"/>
      <c r="D22" s="68"/>
      <c r="E22" s="69"/>
      <c r="F22" s="32"/>
      <c r="G22" s="70"/>
      <c r="H22" s="71"/>
      <c r="I22" s="77"/>
      <c r="J22" s="79"/>
      <c r="K22" s="76"/>
      <c r="L22" s="76"/>
      <c r="M22" s="76"/>
      <c r="N22" s="76"/>
      <c r="O22" s="76"/>
      <c r="P22" s="76"/>
      <c r="Q22" s="76">
        <f t="shared" si="2"/>
        <v>0</v>
      </c>
      <c r="R22" s="76">
        <v>0</v>
      </c>
      <c r="S22" s="86"/>
      <c r="T22" s="43">
        <f t="shared" si="3"/>
        <v>0</v>
      </c>
      <c r="U22" s="76">
        <f t="shared" si="4"/>
        <v>0</v>
      </c>
      <c r="V22" s="76">
        <f t="shared" si="5"/>
        <v>0</v>
      </c>
      <c r="W22" s="76"/>
      <c r="X22" s="76">
        <f t="shared" si="0"/>
        <v>0</v>
      </c>
      <c r="Y22" s="76">
        <f>IF(ISBLANK(J22),0,IF(TRIM(E22)="工资薪金所得",ROUND(MAX((J22-5000)*{0.03,0.1,0.2,0.25,0.3,0.35,0.45}-{0,210,1410,2660,4410,7160,15160},0),2),IF(TRIM(E22)="偶然所得",0,MAX((J22-IF(J22&lt;4000,800,J22*0.2))*10%*{2,3,4}-1000*{0,2,7},0))))</f>
        <v>0</v>
      </c>
      <c r="Z22" s="97"/>
      <c r="AA22" s="76">
        <v>0</v>
      </c>
      <c r="AB22" s="76">
        <v>0</v>
      </c>
      <c r="AC22" s="98">
        <f t="shared" si="1"/>
        <v>0</v>
      </c>
      <c r="AD22" s="99"/>
      <c r="AE22" s="99"/>
      <c r="AF22" t="s">
        <v>77</v>
      </c>
      <c r="AG22"/>
      <c r="AH22"/>
    </row>
    <row r="23" spans="1:34" ht="15.75" customHeight="1">
      <c r="A23" s="67"/>
      <c r="B23" s="54"/>
      <c r="C23" s="68"/>
      <c r="D23" s="68"/>
      <c r="E23" s="69"/>
      <c r="F23" s="32"/>
      <c r="G23" s="70"/>
      <c r="H23" s="71"/>
      <c r="I23" s="77"/>
      <c r="J23" s="79"/>
      <c r="K23" s="76"/>
      <c r="L23" s="76"/>
      <c r="M23" s="76"/>
      <c r="N23" s="76"/>
      <c r="O23" s="76"/>
      <c r="P23" s="76"/>
      <c r="Q23" s="76">
        <f t="shared" si="2"/>
        <v>0</v>
      </c>
      <c r="R23" s="76">
        <v>0</v>
      </c>
      <c r="S23" s="86"/>
      <c r="T23" s="43">
        <f t="shared" si="3"/>
        <v>0</v>
      </c>
      <c r="U23" s="76">
        <f t="shared" si="4"/>
        <v>0</v>
      </c>
      <c r="V23" s="76">
        <f t="shared" si="5"/>
        <v>0</v>
      </c>
      <c r="W23" s="76"/>
      <c r="X23" s="76">
        <f t="shared" si="0"/>
        <v>0</v>
      </c>
      <c r="Y23" s="76">
        <f>IF(ISBLANK(J23),0,IF(TRIM(E23)="工资薪金所得",ROUND(MAX((J23-5000)*{0.03,0.1,0.2,0.25,0.3,0.35,0.45}-{0,210,1410,2660,4410,7160,15160},0),2),IF(TRIM(E23)="偶然所得",0,MAX((J23-IF(J23&lt;4000,800,J23*0.2))*10%*{2,3,4}-1000*{0,2,7},0))))</f>
        <v>0</v>
      </c>
      <c r="Z23" s="97"/>
      <c r="AA23" s="76">
        <v>0</v>
      </c>
      <c r="AB23" s="76">
        <v>0</v>
      </c>
      <c r="AC23" s="98">
        <f t="shared" si="1"/>
        <v>0</v>
      </c>
      <c r="AD23" s="99"/>
      <c r="AE23" s="99"/>
      <c r="AF23" t="s">
        <v>78</v>
      </c>
      <c r="AG23"/>
      <c r="AH23"/>
    </row>
    <row r="24" spans="1:34" ht="15.75" customHeight="1">
      <c r="A24" s="67"/>
      <c r="B24" s="54"/>
      <c r="C24" s="68"/>
      <c r="D24" s="68"/>
      <c r="E24" s="69"/>
      <c r="F24" s="32"/>
      <c r="G24" s="70"/>
      <c r="H24" s="71"/>
      <c r="I24" s="77"/>
      <c r="J24" s="79"/>
      <c r="K24" s="76"/>
      <c r="L24" s="76"/>
      <c r="M24" s="76"/>
      <c r="N24" s="76"/>
      <c r="O24" s="76"/>
      <c r="P24" s="76"/>
      <c r="Q24" s="76">
        <f t="shared" si="2"/>
        <v>0</v>
      </c>
      <c r="R24" s="76">
        <v>0</v>
      </c>
      <c r="S24" s="86"/>
      <c r="T24" s="43">
        <f t="shared" si="3"/>
        <v>0</v>
      </c>
      <c r="U24" s="76">
        <f t="shared" si="4"/>
        <v>0</v>
      </c>
      <c r="V24" s="76">
        <f t="shared" si="5"/>
        <v>0</v>
      </c>
      <c r="W24" s="76"/>
      <c r="X24" s="76">
        <f t="shared" si="0"/>
        <v>0</v>
      </c>
      <c r="Y24" s="76">
        <f>IF(ISBLANK(J24),0,IF(TRIM(E24)="工资薪金所得",ROUND(MAX((J24-5000)*{0.03,0.1,0.2,0.25,0.3,0.35,0.45}-{0,210,1410,2660,4410,7160,15160},0),2),IF(TRIM(E24)="偶然所得",0,MAX((J24-IF(J24&lt;4000,800,J24*0.2))*10%*{2,3,4}-1000*{0,2,7},0))))</f>
        <v>0</v>
      </c>
      <c r="Z24" s="97"/>
      <c r="AA24" s="76">
        <v>0</v>
      </c>
      <c r="AB24" s="76">
        <v>0</v>
      </c>
      <c r="AC24" s="98">
        <f t="shared" si="1"/>
        <v>0</v>
      </c>
      <c r="AD24" s="99"/>
      <c r="AE24" s="99"/>
      <c r="AF24"/>
      <c r="AG24"/>
      <c r="AH24"/>
    </row>
    <row r="25" spans="1:34" ht="15.75" customHeight="1">
      <c r="A25" s="67"/>
      <c r="B25" s="54"/>
      <c r="C25" s="68"/>
      <c r="D25" s="68"/>
      <c r="E25" s="69"/>
      <c r="F25" s="32"/>
      <c r="G25" s="70"/>
      <c r="H25" s="71"/>
      <c r="I25" s="77"/>
      <c r="J25" s="79"/>
      <c r="K25" s="76"/>
      <c r="L25" s="76"/>
      <c r="M25" s="76"/>
      <c r="N25" s="76"/>
      <c r="O25" s="76"/>
      <c r="P25" s="76"/>
      <c r="Q25" s="76">
        <f t="shared" si="2"/>
        <v>0</v>
      </c>
      <c r="R25" s="76">
        <v>0</v>
      </c>
      <c r="S25" s="86"/>
      <c r="T25" s="43">
        <f t="shared" si="3"/>
        <v>0</v>
      </c>
      <c r="U25" s="76">
        <f t="shared" si="4"/>
        <v>0</v>
      </c>
      <c r="V25" s="76">
        <f t="shared" si="5"/>
        <v>0</v>
      </c>
      <c r="W25" s="76"/>
      <c r="X25" s="76">
        <f t="shared" si="0"/>
        <v>0</v>
      </c>
      <c r="Y25" s="76">
        <f>IF(ISBLANK(J25),0,IF(TRIM(E25)="工资薪金所得",ROUND(MAX((J25-5000)*{0.03,0.1,0.2,0.25,0.3,0.35,0.45}-{0,210,1410,2660,4410,7160,15160},0),2),IF(TRIM(E25)="偶然所得",0,MAX((J25-IF(J25&lt;4000,800,J25*0.2))*10%*{2,3,4}-1000*{0,2,7},0))))</f>
        <v>0</v>
      </c>
      <c r="Z25" s="97"/>
      <c r="AA25" s="76">
        <v>0</v>
      </c>
      <c r="AB25" s="76">
        <v>0</v>
      </c>
      <c r="AC25" s="98">
        <f t="shared" si="1"/>
        <v>0</v>
      </c>
      <c r="AD25" s="99"/>
      <c r="AE25" s="99"/>
      <c r="AF25" s="1" t="s">
        <v>79</v>
      </c>
      <c r="AG25"/>
      <c r="AH25"/>
    </row>
    <row r="26" spans="1:34" ht="15.75" customHeight="1">
      <c r="A26" s="67"/>
      <c r="B26" s="54"/>
      <c r="C26" s="68"/>
      <c r="D26" s="68"/>
      <c r="E26" s="69"/>
      <c r="F26" s="32"/>
      <c r="G26" s="70"/>
      <c r="H26" s="71"/>
      <c r="I26" s="77"/>
      <c r="J26" s="79"/>
      <c r="K26" s="76"/>
      <c r="L26" s="76"/>
      <c r="M26" s="76"/>
      <c r="N26" s="76"/>
      <c r="O26" s="76"/>
      <c r="P26" s="76"/>
      <c r="Q26" s="76">
        <f t="shared" si="2"/>
        <v>0</v>
      </c>
      <c r="R26" s="76">
        <v>0</v>
      </c>
      <c r="S26" s="86"/>
      <c r="T26" s="43">
        <f t="shared" si="3"/>
        <v>0</v>
      </c>
      <c r="U26" s="76">
        <f t="shared" si="4"/>
        <v>0</v>
      </c>
      <c r="V26" s="76">
        <f t="shared" si="5"/>
        <v>0</v>
      </c>
      <c r="W26" s="76"/>
      <c r="X26" s="76">
        <f t="shared" si="0"/>
        <v>0</v>
      </c>
      <c r="Y26" s="76">
        <f>IF(ISBLANK(J26),0,IF(TRIM(E26)="工资薪金所得",ROUND(MAX((J26-5000)*{0.03,0.1,0.2,0.25,0.3,0.35,0.45}-{0,210,1410,2660,4410,7160,15160},0),2),IF(TRIM(E26)="偶然所得",0,MAX((J26-IF(J26&lt;4000,800,J26*0.2))*10%*{2,3,4}-1000*{0,2,7},0))))</f>
        <v>0</v>
      </c>
      <c r="Z26" s="97"/>
      <c r="AA26" s="76">
        <v>0</v>
      </c>
      <c r="AB26" s="76">
        <v>0</v>
      </c>
      <c r="AC26" s="98">
        <f t="shared" si="1"/>
        <v>0</v>
      </c>
      <c r="AD26" s="99"/>
      <c r="AE26" s="99"/>
      <c r="AF26" t="s">
        <v>80</v>
      </c>
      <c r="AG26"/>
      <c r="AH26"/>
    </row>
    <row r="27" spans="1:34" ht="15.75" customHeight="1">
      <c r="A27" s="67"/>
      <c r="B27" s="54"/>
      <c r="C27" s="68"/>
      <c r="D27" s="68"/>
      <c r="E27" s="69"/>
      <c r="F27" s="32"/>
      <c r="G27" s="70"/>
      <c r="H27" s="71"/>
      <c r="I27" s="77"/>
      <c r="J27" s="79"/>
      <c r="K27" s="76"/>
      <c r="L27" s="76"/>
      <c r="M27" s="76"/>
      <c r="N27" s="76"/>
      <c r="O27" s="76"/>
      <c r="P27" s="76"/>
      <c r="Q27" s="76">
        <f t="shared" si="2"/>
        <v>0</v>
      </c>
      <c r="R27" s="76">
        <v>0</v>
      </c>
      <c r="S27" s="86"/>
      <c r="T27" s="43">
        <f t="shared" si="3"/>
        <v>0</v>
      </c>
      <c r="U27" s="76">
        <f t="shared" si="4"/>
        <v>0</v>
      </c>
      <c r="V27" s="76">
        <f t="shared" si="5"/>
        <v>0</v>
      </c>
      <c r="W27" s="76"/>
      <c r="X27" s="76">
        <f t="shared" si="0"/>
        <v>0</v>
      </c>
      <c r="Y27" s="76">
        <f>IF(ISBLANK(J27),0,IF(TRIM(E27)="工资薪金所得",ROUND(MAX((J27-5000)*{0.03,0.1,0.2,0.25,0.3,0.35,0.45}-{0,210,1410,2660,4410,7160,15160},0),2),IF(TRIM(E27)="偶然所得",0,MAX((J27-IF(J27&lt;4000,800,J27*0.2))*10%*{2,3,4}-1000*{0,2,7},0))))</f>
        <v>0</v>
      </c>
      <c r="Z27" s="97"/>
      <c r="AA27" s="76">
        <v>0</v>
      </c>
      <c r="AB27" s="76">
        <v>0</v>
      </c>
      <c r="AC27" s="98">
        <f t="shared" si="1"/>
        <v>0</v>
      </c>
      <c r="AD27" s="99"/>
      <c r="AE27" s="99"/>
      <c r="AF27" t="s">
        <v>81</v>
      </c>
      <c r="AG27"/>
      <c r="AH27"/>
    </row>
    <row r="28" spans="1:34" ht="15.75" customHeight="1">
      <c r="A28" s="67"/>
      <c r="B28" s="54"/>
      <c r="C28" s="68"/>
      <c r="D28" s="68"/>
      <c r="E28" s="69"/>
      <c r="F28" s="32"/>
      <c r="G28" s="70"/>
      <c r="H28" s="71"/>
      <c r="I28" s="77"/>
      <c r="J28" s="79"/>
      <c r="K28" s="76"/>
      <c r="L28" s="76"/>
      <c r="M28" s="76"/>
      <c r="N28" s="76"/>
      <c r="O28" s="76"/>
      <c r="P28" s="76"/>
      <c r="Q28" s="76">
        <f t="shared" si="2"/>
        <v>0</v>
      </c>
      <c r="R28" s="76">
        <v>0</v>
      </c>
      <c r="S28" s="86"/>
      <c r="T28" s="43">
        <f t="shared" si="3"/>
        <v>0</v>
      </c>
      <c r="U28" s="76">
        <f t="shared" si="4"/>
        <v>0</v>
      </c>
      <c r="V28" s="76">
        <f t="shared" si="5"/>
        <v>0</v>
      </c>
      <c r="W28" s="76"/>
      <c r="X28" s="76">
        <f t="shared" si="0"/>
        <v>0</v>
      </c>
      <c r="Y28" s="76">
        <f>IF(ISBLANK(J28),0,IF(TRIM(E28)="工资薪金所得",ROUND(MAX((J28-5000)*{0.03,0.1,0.2,0.25,0.3,0.35,0.45}-{0,210,1410,2660,4410,7160,15160},0),2),IF(TRIM(E28)="偶然所得",0,MAX((J28-IF(J28&lt;4000,800,J28*0.2))*10%*{2,3,4}-1000*{0,2,7},0))))</f>
        <v>0</v>
      </c>
      <c r="Z28" s="97"/>
      <c r="AA28" s="76">
        <v>0</v>
      </c>
      <c r="AB28" s="76">
        <v>0</v>
      </c>
      <c r="AC28" s="98">
        <f t="shared" si="1"/>
        <v>0</v>
      </c>
      <c r="AD28" s="99"/>
      <c r="AE28" s="99"/>
      <c r="AF28" t="s">
        <v>82</v>
      </c>
      <c r="AG28"/>
      <c r="AH28"/>
    </row>
    <row r="29" spans="1:34" ht="15.75" customHeight="1">
      <c r="A29" s="67"/>
      <c r="B29" s="54"/>
      <c r="C29" s="68"/>
      <c r="D29" s="68"/>
      <c r="E29" s="69"/>
      <c r="F29" s="32"/>
      <c r="G29" s="70"/>
      <c r="H29" s="71"/>
      <c r="I29" s="77"/>
      <c r="J29" s="79"/>
      <c r="K29" s="76"/>
      <c r="L29" s="76"/>
      <c r="M29" s="76"/>
      <c r="N29" s="76"/>
      <c r="O29" s="76"/>
      <c r="P29" s="76"/>
      <c r="Q29" s="76">
        <f t="shared" si="2"/>
        <v>0</v>
      </c>
      <c r="R29" s="76">
        <v>0</v>
      </c>
      <c r="S29" s="86"/>
      <c r="T29" s="43">
        <f t="shared" si="3"/>
        <v>0</v>
      </c>
      <c r="U29" s="76">
        <f t="shared" si="4"/>
        <v>0</v>
      </c>
      <c r="V29" s="76">
        <f t="shared" si="5"/>
        <v>0</v>
      </c>
      <c r="W29" s="76"/>
      <c r="X29" s="76">
        <f t="shared" si="0"/>
        <v>0</v>
      </c>
      <c r="Y29" s="76">
        <f>IF(ISBLANK(J29),0,IF(TRIM(E29)="工资薪金所得",ROUND(MAX((J29-5000)*{0.03,0.1,0.2,0.25,0.3,0.35,0.45}-{0,210,1410,2660,4410,7160,15160},0),2),IF(TRIM(E29)="偶然所得",0,MAX((J29-IF(J29&lt;4000,800,J29*0.2))*10%*{2,3,4}-1000*{0,2,7},0))))</f>
        <v>0</v>
      </c>
      <c r="Z29" s="97"/>
      <c r="AA29" s="76">
        <v>0</v>
      </c>
      <c r="AB29" s="76">
        <v>0</v>
      </c>
      <c r="AC29" s="98">
        <f t="shared" si="1"/>
        <v>0</v>
      </c>
      <c r="AD29" s="99"/>
      <c r="AE29" s="99"/>
      <c r="AF29" t="s">
        <v>83</v>
      </c>
      <c r="AG29"/>
      <c r="AH29"/>
    </row>
    <row r="30" spans="1:34" ht="15.75" customHeight="1">
      <c r="A30" s="67"/>
      <c r="B30" s="54"/>
      <c r="C30" s="68"/>
      <c r="D30" s="68"/>
      <c r="E30" s="69"/>
      <c r="F30" s="32"/>
      <c r="G30" s="70"/>
      <c r="H30" s="71"/>
      <c r="I30" s="77"/>
      <c r="J30" s="79"/>
      <c r="K30" s="76"/>
      <c r="L30" s="76"/>
      <c r="M30" s="76"/>
      <c r="N30" s="76"/>
      <c r="O30" s="76"/>
      <c r="P30" s="76"/>
      <c r="Q30" s="76">
        <f t="shared" si="2"/>
        <v>0</v>
      </c>
      <c r="R30" s="76">
        <v>0</v>
      </c>
      <c r="S30" s="86"/>
      <c r="T30" s="43">
        <f t="shared" si="3"/>
        <v>0</v>
      </c>
      <c r="U30" s="76">
        <f t="shared" si="4"/>
        <v>0</v>
      </c>
      <c r="V30" s="76">
        <f t="shared" si="5"/>
        <v>0</v>
      </c>
      <c r="W30" s="76"/>
      <c r="X30" s="76">
        <f t="shared" si="0"/>
        <v>0</v>
      </c>
      <c r="Y30" s="76">
        <f>IF(ISBLANK(J30),0,IF(TRIM(E30)="工资薪金所得",ROUND(MAX((J30-5000)*{0.03,0.1,0.2,0.25,0.3,0.35,0.45}-{0,210,1410,2660,4410,7160,15160},0),2),IF(TRIM(E30)="偶然所得",0,MAX((J30-IF(J30&lt;4000,800,J30*0.2))*10%*{2,3,4}-1000*{0,2,7},0))))</f>
        <v>0</v>
      </c>
      <c r="Z30" s="97"/>
      <c r="AA30" s="76">
        <v>0</v>
      </c>
      <c r="AB30" s="76">
        <v>0</v>
      </c>
      <c r="AC30" s="98">
        <f t="shared" si="1"/>
        <v>0</v>
      </c>
      <c r="AD30" s="99"/>
      <c r="AE30" s="99"/>
      <c r="AF30" t="s">
        <v>84</v>
      </c>
      <c r="AG30"/>
      <c r="AH30"/>
    </row>
    <row r="31" spans="1:34" ht="15.75" customHeight="1">
      <c r="A31" s="67"/>
      <c r="B31" s="54"/>
      <c r="C31" s="68"/>
      <c r="D31" s="68"/>
      <c r="E31" s="69"/>
      <c r="F31" s="32"/>
      <c r="G31" s="70"/>
      <c r="H31" s="71"/>
      <c r="I31" s="77"/>
      <c r="J31" s="79"/>
      <c r="K31" s="76"/>
      <c r="L31" s="76"/>
      <c r="M31" s="76"/>
      <c r="N31" s="76"/>
      <c r="O31" s="76"/>
      <c r="P31" s="76"/>
      <c r="Q31" s="76">
        <f t="shared" si="2"/>
        <v>0</v>
      </c>
      <c r="R31" s="76">
        <v>0</v>
      </c>
      <c r="S31" s="86"/>
      <c r="T31" s="43">
        <f t="shared" si="3"/>
        <v>0</v>
      </c>
      <c r="U31" s="76">
        <f t="shared" si="4"/>
        <v>0</v>
      </c>
      <c r="V31" s="76">
        <f t="shared" si="5"/>
        <v>0</v>
      </c>
      <c r="W31" s="76"/>
      <c r="X31" s="76">
        <f t="shared" si="0"/>
        <v>0</v>
      </c>
      <c r="Y31" s="76">
        <f>IF(ISBLANK(J31),0,IF(TRIM(E31)="工资薪金所得",ROUND(MAX((J31-5000)*{0.03,0.1,0.2,0.25,0.3,0.35,0.45}-{0,210,1410,2660,4410,7160,15160},0),2),IF(TRIM(E31)="偶然所得",0,MAX((J31-IF(J31&lt;4000,800,J31*0.2))*10%*{2,3,4}-1000*{0,2,7},0))))</f>
        <v>0</v>
      </c>
      <c r="Z31" s="97"/>
      <c r="AA31" s="76">
        <v>0</v>
      </c>
      <c r="AB31" s="76">
        <v>0</v>
      </c>
      <c r="AC31" s="98">
        <f t="shared" si="1"/>
        <v>0</v>
      </c>
      <c r="AD31" s="99"/>
      <c r="AF31"/>
      <c r="AG31"/>
      <c r="AH31"/>
    </row>
    <row r="32" spans="1:34" ht="15.75" customHeight="1">
      <c r="A32" s="67"/>
      <c r="B32" s="54"/>
      <c r="C32" s="68"/>
      <c r="D32" s="68"/>
      <c r="E32" s="69"/>
      <c r="F32" s="32"/>
      <c r="G32" s="70"/>
      <c r="H32" s="71"/>
      <c r="I32" s="77"/>
      <c r="J32" s="79"/>
      <c r="K32" s="76"/>
      <c r="L32" s="76"/>
      <c r="M32" s="76"/>
      <c r="N32" s="76"/>
      <c r="O32" s="76"/>
      <c r="P32" s="76"/>
      <c r="Q32" s="76">
        <f t="shared" si="2"/>
        <v>0</v>
      </c>
      <c r="R32" s="76">
        <v>0</v>
      </c>
      <c r="S32" s="86"/>
      <c r="T32" s="43">
        <f t="shared" si="3"/>
        <v>0</v>
      </c>
      <c r="U32" s="76">
        <f t="shared" si="4"/>
        <v>0</v>
      </c>
      <c r="V32" s="76">
        <f t="shared" si="5"/>
        <v>0</v>
      </c>
      <c r="W32" s="76"/>
      <c r="X32" s="76">
        <f t="shared" si="0"/>
        <v>0</v>
      </c>
      <c r="Y32" s="76">
        <f>IF(ISBLANK(J32),0,IF(TRIM(E32)="工资薪金所得",ROUND(MAX((J32-5000)*{0.03,0.1,0.2,0.25,0.3,0.35,0.45}-{0,210,1410,2660,4410,7160,15160},0),2),IF(TRIM(E32)="偶然所得",0,MAX((J32-IF(J32&lt;4000,800,J32*0.2))*10%*{2,3,4}-1000*{0,2,7},0))))</f>
        <v>0</v>
      </c>
      <c r="Z32" s="97"/>
      <c r="AA32" s="76">
        <v>0</v>
      </c>
      <c r="AB32" s="76">
        <v>0</v>
      </c>
      <c r="AC32" s="98">
        <f t="shared" si="1"/>
        <v>0</v>
      </c>
      <c r="AD32" s="99"/>
      <c r="AF32" s="1" t="s">
        <v>85</v>
      </c>
      <c r="AG32"/>
      <c r="AH32"/>
    </row>
    <row r="33" spans="1:34" ht="15.75" customHeight="1">
      <c r="A33" s="67"/>
      <c r="B33" s="54"/>
      <c r="C33" s="68"/>
      <c r="D33" s="68"/>
      <c r="E33" s="69"/>
      <c r="F33" s="32"/>
      <c r="G33" s="70"/>
      <c r="H33" s="71"/>
      <c r="I33" s="77"/>
      <c r="J33" s="79"/>
      <c r="K33" s="76"/>
      <c r="L33" s="76"/>
      <c r="M33" s="76"/>
      <c r="N33" s="76"/>
      <c r="O33" s="76"/>
      <c r="P33" s="76"/>
      <c r="Q33" s="76">
        <f t="shared" si="2"/>
        <v>0</v>
      </c>
      <c r="R33" s="76">
        <v>0</v>
      </c>
      <c r="S33" s="86"/>
      <c r="T33" s="43">
        <f t="shared" si="3"/>
        <v>0</v>
      </c>
      <c r="U33" s="76">
        <f t="shared" si="4"/>
        <v>0</v>
      </c>
      <c r="V33" s="76">
        <f t="shared" si="5"/>
        <v>0</v>
      </c>
      <c r="W33" s="76"/>
      <c r="X33" s="76">
        <f t="shared" si="0"/>
        <v>0</v>
      </c>
      <c r="Y33" s="76">
        <f>IF(ISBLANK(J33),0,IF(TRIM(E33)="工资薪金所得",ROUND(MAX((J33-5000)*{0.03,0.1,0.2,0.25,0.3,0.35,0.45}-{0,210,1410,2660,4410,7160,15160},0),2),IF(TRIM(E33)="偶然所得",0,MAX((J33-IF(J33&lt;4000,800,J33*0.2))*10%*{2,3,4}-1000*{0,2,7},0))))</f>
        <v>0</v>
      </c>
      <c r="Z33" s="97"/>
      <c r="AA33" s="76">
        <v>0</v>
      </c>
      <c r="AB33" s="76">
        <v>0</v>
      </c>
      <c r="AC33" s="98">
        <f t="shared" si="1"/>
        <v>0</v>
      </c>
      <c r="AD33" s="99"/>
      <c r="AF33" t="s">
        <v>86</v>
      </c>
      <c r="AG33"/>
      <c r="AH33"/>
    </row>
    <row r="34" spans="1:34" ht="15.75" customHeight="1">
      <c r="A34" s="67"/>
      <c r="B34" s="54"/>
      <c r="C34" s="68"/>
      <c r="D34" s="68"/>
      <c r="E34" s="69"/>
      <c r="F34" s="32"/>
      <c r="G34" s="70"/>
      <c r="H34" s="71"/>
      <c r="I34" s="77"/>
      <c r="J34" s="79"/>
      <c r="K34" s="76"/>
      <c r="L34" s="76"/>
      <c r="M34" s="76"/>
      <c r="N34" s="76"/>
      <c r="O34" s="76"/>
      <c r="P34" s="76"/>
      <c r="Q34" s="76">
        <f t="shared" si="2"/>
        <v>0</v>
      </c>
      <c r="R34" s="76">
        <v>0</v>
      </c>
      <c r="S34" s="86"/>
      <c r="T34" s="43">
        <f t="shared" si="3"/>
        <v>0</v>
      </c>
      <c r="U34" s="76">
        <f t="shared" si="4"/>
        <v>0</v>
      </c>
      <c r="V34" s="76">
        <f t="shared" si="5"/>
        <v>0</v>
      </c>
      <c r="W34" s="76"/>
      <c r="X34" s="76">
        <f t="shared" si="0"/>
        <v>0</v>
      </c>
      <c r="Y34" s="76">
        <f>IF(ISBLANK(J34),0,IF(TRIM(E34)="工资薪金所得",ROUND(MAX((J34-5000)*{0.03,0.1,0.2,0.25,0.3,0.35,0.45}-{0,210,1410,2660,4410,7160,15160},0),2),IF(TRIM(E34)="偶然所得",0,MAX((J34-IF(J34&lt;4000,800,J34*0.2))*10%*{2,3,4}-1000*{0,2,7},0))))</f>
        <v>0</v>
      </c>
      <c r="Z34" s="97"/>
      <c r="AA34" s="76">
        <v>0</v>
      </c>
      <c r="AB34" s="76">
        <v>0</v>
      </c>
      <c r="AC34" s="98">
        <f t="shared" si="1"/>
        <v>0</v>
      </c>
      <c r="AD34" s="99"/>
      <c r="AF34" t="s">
        <v>87</v>
      </c>
      <c r="AG34"/>
      <c r="AH34"/>
    </row>
    <row r="35" spans="1:34" ht="15.75" customHeight="1">
      <c r="A35" s="67"/>
      <c r="B35" s="54"/>
      <c r="C35" s="68"/>
      <c r="D35" s="68"/>
      <c r="E35" s="69"/>
      <c r="F35" s="32"/>
      <c r="G35" s="70"/>
      <c r="H35" s="71"/>
      <c r="I35" s="77"/>
      <c r="J35" s="79"/>
      <c r="K35" s="76"/>
      <c r="L35" s="76"/>
      <c r="M35" s="76"/>
      <c r="N35" s="76"/>
      <c r="O35" s="76"/>
      <c r="P35" s="76"/>
      <c r="Q35" s="76">
        <f t="shared" si="2"/>
        <v>0</v>
      </c>
      <c r="R35" s="76">
        <v>0</v>
      </c>
      <c r="S35" s="86"/>
      <c r="T35" s="43">
        <f t="shared" si="3"/>
        <v>0</v>
      </c>
      <c r="U35" s="76">
        <f t="shared" si="4"/>
        <v>0</v>
      </c>
      <c r="V35" s="76">
        <f t="shared" si="5"/>
        <v>0</v>
      </c>
      <c r="W35" s="76"/>
      <c r="X35" s="76">
        <f t="shared" si="0"/>
        <v>0</v>
      </c>
      <c r="Y35" s="76">
        <f>IF(ISBLANK(J35),0,IF(TRIM(E35)="工资薪金所得",ROUND(MAX((J35-5000)*{0.03,0.1,0.2,0.25,0.3,0.35,0.45}-{0,210,1410,2660,4410,7160,15160},0),2),IF(TRIM(E35)="偶然所得",0,MAX((J35-IF(J35&lt;4000,800,J35*0.2))*10%*{2,3,4}-1000*{0,2,7},0))))</f>
        <v>0</v>
      </c>
      <c r="Z35" s="97"/>
      <c r="AA35" s="76">
        <v>0</v>
      </c>
      <c r="AB35" s="76">
        <v>0</v>
      </c>
      <c r="AC35" s="98">
        <f t="shared" si="1"/>
        <v>0</v>
      </c>
      <c r="AD35" s="99"/>
      <c r="AF35"/>
      <c r="AG35"/>
      <c r="AH35"/>
    </row>
    <row r="36" spans="1:34" ht="15.75" customHeight="1">
      <c r="A36" s="67"/>
      <c r="B36" s="54"/>
      <c r="C36" s="68"/>
      <c r="D36" s="68"/>
      <c r="E36" s="69"/>
      <c r="F36" s="32"/>
      <c r="G36" s="70"/>
      <c r="H36" s="71"/>
      <c r="I36" s="77"/>
      <c r="J36" s="79"/>
      <c r="K36" s="76"/>
      <c r="L36" s="76"/>
      <c r="M36" s="76"/>
      <c r="N36" s="76"/>
      <c r="O36" s="76"/>
      <c r="P36" s="76"/>
      <c r="Q36" s="76">
        <f t="shared" si="2"/>
        <v>0</v>
      </c>
      <c r="R36" s="76">
        <v>0</v>
      </c>
      <c r="S36" s="86"/>
      <c r="T36" s="43">
        <f t="shared" si="3"/>
        <v>0</v>
      </c>
      <c r="U36" s="76">
        <f t="shared" si="4"/>
        <v>0</v>
      </c>
      <c r="V36" s="76">
        <f t="shared" si="5"/>
        <v>0</v>
      </c>
      <c r="W36" s="76"/>
      <c r="X36" s="76">
        <f t="shared" si="0"/>
        <v>0</v>
      </c>
      <c r="Y36" s="76">
        <f>IF(ISBLANK(J36),0,IF(TRIM(E36)="工资薪金所得",ROUND(MAX((J36-5000)*{0.03,0.1,0.2,0.25,0.3,0.35,0.45}-{0,210,1410,2660,4410,7160,15160},0),2),IF(TRIM(E36)="偶然所得",0,MAX((J36-IF(J36&lt;4000,800,J36*0.2))*10%*{2,3,4}-1000*{0,2,7},0))))</f>
        <v>0</v>
      </c>
      <c r="Z36" s="97"/>
      <c r="AA36" s="76">
        <v>0</v>
      </c>
      <c r="AB36" s="76">
        <v>0</v>
      </c>
      <c r="AC36" s="98">
        <f t="shared" si="1"/>
        <v>0</v>
      </c>
      <c r="AD36" s="99"/>
      <c r="AF36" s="1" t="s">
        <v>88</v>
      </c>
      <c r="AG36"/>
      <c r="AH36"/>
    </row>
    <row r="37" spans="1:34" ht="15.75" customHeight="1">
      <c r="A37" s="67"/>
      <c r="B37" s="54"/>
      <c r="C37" s="68"/>
      <c r="D37" s="68"/>
      <c r="E37" s="69"/>
      <c r="F37" s="32"/>
      <c r="G37" s="70"/>
      <c r="H37" s="71"/>
      <c r="I37" s="77"/>
      <c r="J37" s="79"/>
      <c r="K37" s="76"/>
      <c r="L37" s="76"/>
      <c r="M37" s="76"/>
      <c r="N37" s="76"/>
      <c r="O37" s="76"/>
      <c r="P37" s="76"/>
      <c r="Q37" s="76">
        <f t="shared" si="2"/>
        <v>0</v>
      </c>
      <c r="R37" s="76">
        <v>0</v>
      </c>
      <c r="S37" s="86"/>
      <c r="T37" s="43">
        <f t="shared" si="3"/>
        <v>0</v>
      </c>
      <c r="U37" s="76">
        <f t="shared" si="4"/>
        <v>0</v>
      </c>
      <c r="V37" s="76">
        <f t="shared" si="5"/>
        <v>0</v>
      </c>
      <c r="W37" s="76"/>
      <c r="X37" s="76">
        <f t="shared" si="0"/>
        <v>0</v>
      </c>
      <c r="Y37" s="76">
        <f>IF(ISBLANK(J37),0,IF(TRIM(E37)="工资薪金所得",ROUND(MAX((J37-5000)*{0.03,0.1,0.2,0.25,0.3,0.35,0.45}-{0,210,1410,2660,4410,7160,15160},0),2),IF(TRIM(E37)="偶然所得",0,MAX((J37-IF(J37&lt;4000,800,J37*0.2))*10%*{2,3,4}-1000*{0,2,7},0))))</f>
        <v>0</v>
      </c>
      <c r="Z37" s="97"/>
      <c r="AA37" s="76">
        <v>0</v>
      </c>
      <c r="AB37" s="76">
        <v>0</v>
      </c>
      <c r="AC37" s="98">
        <f t="shared" si="1"/>
        <v>0</v>
      </c>
      <c r="AD37" s="99"/>
      <c r="AF37" t="s">
        <v>89</v>
      </c>
      <c r="AG37"/>
      <c r="AH37"/>
    </row>
    <row r="38" spans="1:34" ht="15.75" customHeight="1">
      <c r="A38" s="67"/>
      <c r="B38" s="54"/>
      <c r="C38" s="68"/>
      <c r="D38" s="68"/>
      <c r="E38" s="69"/>
      <c r="F38" s="32"/>
      <c r="G38" s="70"/>
      <c r="H38" s="71"/>
      <c r="I38" s="77"/>
      <c r="J38" s="79"/>
      <c r="K38" s="76"/>
      <c r="L38" s="76"/>
      <c r="M38" s="76"/>
      <c r="N38" s="76"/>
      <c r="O38" s="76"/>
      <c r="P38" s="76"/>
      <c r="Q38" s="76">
        <f t="shared" si="2"/>
        <v>0</v>
      </c>
      <c r="R38" s="76">
        <v>0</v>
      </c>
      <c r="S38" s="86"/>
      <c r="T38" s="43">
        <f t="shared" si="3"/>
        <v>0</v>
      </c>
      <c r="U38" s="76">
        <f t="shared" si="4"/>
        <v>0</v>
      </c>
      <c r="V38" s="76">
        <f t="shared" si="5"/>
        <v>0</v>
      </c>
      <c r="W38" s="76"/>
      <c r="X38" s="76">
        <f t="shared" si="0"/>
        <v>0</v>
      </c>
      <c r="Y38" s="76">
        <f>IF(ISBLANK(J38),0,IF(TRIM(E38)="工资薪金所得",ROUND(MAX((J38-5000)*{0.03,0.1,0.2,0.25,0.3,0.35,0.45}-{0,210,1410,2660,4410,7160,15160},0),2),IF(TRIM(E38)="偶然所得",0,MAX((J38-IF(J38&lt;4000,800,J38*0.2))*10%*{2,3,4}-1000*{0,2,7},0))))</f>
        <v>0</v>
      </c>
      <c r="Z38" s="97"/>
      <c r="AA38" s="76">
        <v>0</v>
      </c>
      <c r="AB38" s="76">
        <v>0</v>
      </c>
      <c r="AC38" s="98">
        <f t="shared" si="1"/>
        <v>0</v>
      </c>
      <c r="AD38" s="99"/>
      <c r="AF38" t="s">
        <v>90</v>
      </c>
      <c r="AG38"/>
      <c r="AH38"/>
    </row>
    <row r="39" spans="1:34" ht="15.75" customHeight="1">
      <c r="A39" s="67"/>
      <c r="B39" s="54"/>
      <c r="C39" s="68"/>
      <c r="D39" s="68"/>
      <c r="E39" s="69"/>
      <c r="F39" s="32"/>
      <c r="G39" s="70"/>
      <c r="H39" s="71"/>
      <c r="I39" s="77"/>
      <c r="J39" s="79"/>
      <c r="K39" s="76"/>
      <c r="L39" s="76"/>
      <c r="M39" s="76"/>
      <c r="N39" s="76"/>
      <c r="O39" s="76"/>
      <c r="P39" s="76"/>
      <c r="Q39" s="76">
        <f t="shared" si="2"/>
        <v>0</v>
      </c>
      <c r="R39" s="76">
        <v>0</v>
      </c>
      <c r="S39" s="86"/>
      <c r="T39" s="43">
        <f t="shared" si="3"/>
        <v>0</v>
      </c>
      <c r="U39" s="76">
        <f t="shared" si="4"/>
        <v>0</v>
      </c>
      <c r="V39" s="76">
        <f t="shared" si="5"/>
        <v>0</v>
      </c>
      <c r="W39" s="76"/>
      <c r="X39" s="76">
        <f t="shared" si="0"/>
        <v>0</v>
      </c>
      <c r="Y39" s="76">
        <f>IF(ISBLANK(J39),0,IF(TRIM(E39)="工资薪金所得",ROUND(MAX((J39-5000)*{0.03,0.1,0.2,0.25,0.3,0.35,0.45}-{0,210,1410,2660,4410,7160,15160},0),2),IF(TRIM(E39)="偶然所得",0,MAX((J39-IF(J39&lt;4000,800,J39*0.2))*10%*{2,3,4}-1000*{0,2,7},0))))</f>
        <v>0</v>
      </c>
      <c r="Z39" s="97"/>
      <c r="AA39" s="76">
        <v>0</v>
      </c>
      <c r="AB39" s="76">
        <v>0</v>
      </c>
      <c r="AC39" s="98">
        <f t="shared" si="1"/>
        <v>0</v>
      </c>
      <c r="AD39" s="99"/>
      <c r="AF39" t="s">
        <v>91</v>
      </c>
      <c r="AG39"/>
      <c r="AH39"/>
    </row>
    <row r="40" spans="1:34" ht="15.75" customHeight="1">
      <c r="A40" s="67"/>
      <c r="B40" s="54"/>
      <c r="C40" s="68"/>
      <c r="D40" s="68"/>
      <c r="E40" s="69"/>
      <c r="F40" s="32"/>
      <c r="G40" s="70"/>
      <c r="H40" s="71"/>
      <c r="I40" s="77"/>
      <c r="J40" s="79"/>
      <c r="K40" s="76"/>
      <c r="L40" s="76"/>
      <c r="M40" s="76"/>
      <c r="N40" s="76"/>
      <c r="O40" s="76"/>
      <c r="P40" s="76"/>
      <c r="Q40" s="76">
        <f t="shared" si="2"/>
        <v>0</v>
      </c>
      <c r="R40" s="76">
        <v>0</v>
      </c>
      <c r="S40" s="86"/>
      <c r="T40" s="43">
        <f t="shared" si="3"/>
        <v>0</v>
      </c>
      <c r="U40" s="76">
        <f t="shared" si="4"/>
        <v>0</v>
      </c>
      <c r="V40" s="76">
        <f t="shared" si="5"/>
        <v>0</v>
      </c>
      <c r="W40" s="76"/>
      <c r="X40" s="76">
        <f t="shared" si="0"/>
        <v>0</v>
      </c>
      <c r="Y40" s="76">
        <f>IF(ISBLANK(J40),0,IF(TRIM(E40)="工资薪金所得",ROUND(MAX((J40-5000)*{0.03,0.1,0.2,0.25,0.3,0.35,0.45}-{0,210,1410,2660,4410,7160,15160},0),2),IF(TRIM(E40)="偶然所得",0,MAX((J40-IF(J40&lt;4000,800,J40*0.2))*10%*{2,3,4}-1000*{0,2,7},0))))</f>
        <v>0</v>
      </c>
      <c r="Z40" s="97"/>
      <c r="AA40" s="76">
        <v>0</v>
      </c>
      <c r="AB40" s="76">
        <v>0</v>
      </c>
      <c r="AC40" s="98">
        <f t="shared" si="1"/>
        <v>0</v>
      </c>
      <c r="AD40" s="99"/>
      <c r="AF40" t="s">
        <v>92</v>
      </c>
      <c r="AG40"/>
      <c r="AH40"/>
    </row>
    <row r="41" spans="1:34" ht="15.75" customHeight="1">
      <c r="A41" s="67"/>
      <c r="B41" s="54"/>
      <c r="C41" s="68"/>
      <c r="D41" s="68"/>
      <c r="E41" s="69"/>
      <c r="F41" s="32"/>
      <c r="G41" s="70"/>
      <c r="H41" s="71"/>
      <c r="I41" s="77"/>
      <c r="J41" s="79"/>
      <c r="K41" s="76"/>
      <c r="L41" s="76"/>
      <c r="M41" s="76"/>
      <c r="N41" s="76"/>
      <c r="O41" s="76"/>
      <c r="P41" s="76"/>
      <c r="Q41" s="76">
        <f t="shared" si="2"/>
        <v>0</v>
      </c>
      <c r="R41" s="76">
        <v>0</v>
      </c>
      <c r="S41" s="86"/>
      <c r="T41" s="43">
        <f t="shared" si="3"/>
        <v>0</v>
      </c>
      <c r="U41" s="76">
        <f t="shared" si="4"/>
        <v>0</v>
      </c>
      <c r="V41" s="76">
        <f t="shared" si="5"/>
        <v>0</v>
      </c>
      <c r="W41" s="76"/>
      <c r="X41" s="76">
        <f t="shared" si="0"/>
        <v>0</v>
      </c>
      <c r="Y41" s="76">
        <f>IF(ISBLANK(J41),0,IF(TRIM(E41)="工资薪金所得",ROUND(MAX((J41-5000)*{0.03,0.1,0.2,0.25,0.3,0.35,0.45}-{0,210,1410,2660,4410,7160,15160},0),2),IF(TRIM(E41)="偶然所得",0,MAX((J41-IF(J41&lt;4000,800,J41*0.2))*10%*{2,3,4}-1000*{0,2,7},0))))</f>
        <v>0</v>
      </c>
      <c r="Z41" s="97"/>
      <c r="AA41" s="76">
        <v>0</v>
      </c>
      <c r="AB41" s="76">
        <v>0</v>
      </c>
      <c r="AC41" s="98">
        <f t="shared" si="1"/>
        <v>0</v>
      </c>
      <c r="AD41" s="99"/>
      <c r="AF41" t="s">
        <v>93</v>
      </c>
      <c r="AG41"/>
      <c r="AH41"/>
    </row>
    <row r="42" spans="1:34" ht="15.75" customHeight="1">
      <c r="A42" s="67"/>
      <c r="B42" s="54"/>
      <c r="C42" s="68"/>
      <c r="D42" s="68"/>
      <c r="E42" s="69"/>
      <c r="F42" s="32"/>
      <c r="G42" s="70"/>
      <c r="H42" s="71"/>
      <c r="I42" s="77"/>
      <c r="J42" s="79"/>
      <c r="K42" s="76"/>
      <c r="L42" s="76"/>
      <c r="M42" s="76"/>
      <c r="N42" s="76"/>
      <c r="O42" s="76"/>
      <c r="P42" s="76"/>
      <c r="Q42" s="76">
        <f t="shared" si="2"/>
        <v>0</v>
      </c>
      <c r="R42" s="76">
        <v>0</v>
      </c>
      <c r="S42" s="86"/>
      <c r="T42" s="43">
        <f t="shared" si="3"/>
        <v>0</v>
      </c>
      <c r="U42" s="76">
        <f t="shared" si="4"/>
        <v>0</v>
      </c>
      <c r="V42" s="76">
        <f t="shared" si="5"/>
        <v>0</v>
      </c>
      <c r="W42" s="76"/>
      <c r="X42" s="76">
        <f t="shared" si="0"/>
        <v>0</v>
      </c>
      <c r="Y42" s="76">
        <f>IF(ISBLANK(J42),0,IF(TRIM(E42)="工资薪金所得",ROUND(MAX((J42-5000)*{0.03,0.1,0.2,0.25,0.3,0.35,0.45}-{0,210,1410,2660,4410,7160,15160},0),2),IF(TRIM(E42)="偶然所得",0,MAX((J42-IF(J42&lt;4000,800,J42*0.2))*10%*{2,3,4}-1000*{0,2,7},0))))</f>
        <v>0</v>
      </c>
      <c r="Z42" s="97"/>
      <c r="AA42" s="76">
        <v>0</v>
      </c>
      <c r="AB42" s="76">
        <v>0</v>
      </c>
      <c r="AC42" s="98">
        <f t="shared" si="1"/>
        <v>0</v>
      </c>
      <c r="AF42" t="s">
        <v>94</v>
      </c>
      <c r="AG42"/>
      <c r="AH42"/>
    </row>
    <row r="43" spans="1:34" ht="14.25">
      <c r="A43" s="137" t="s">
        <v>95</v>
      </c>
      <c r="B43" s="138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  <c r="AC43" s="100">
        <f>SUM(AC12:AC42)</f>
        <v>0</v>
      </c>
      <c r="AF43" t="s">
        <v>96</v>
      </c>
      <c r="AG43"/>
      <c r="AH43"/>
    </row>
    <row r="44" spans="1:34" ht="14.25">
      <c r="A44" s="137" t="s">
        <v>97</v>
      </c>
      <c r="B44" s="138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  <c r="AC44" s="101">
        <f>AC43</f>
        <v>0</v>
      </c>
      <c r="AF44" t="s">
        <v>98</v>
      </c>
      <c r="AG44"/>
      <c r="AH44"/>
    </row>
    <row r="45" spans="1:34" ht="21" customHeight="1">
      <c r="A45" s="141" t="s">
        <v>99</v>
      </c>
      <c r="B45" s="142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4"/>
      <c r="AF45" t="s">
        <v>100</v>
      </c>
      <c r="AG45"/>
      <c r="AH45"/>
    </row>
    <row r="46" spans="1:34" ht="32.25" customHeight="1">
      <c r="A46" s="184" t="s">
        <v>101</v>
      </c>
      <c r="B46" s="185"/>
      <c r="C46" s="145" t="s">
        <v>102</v>
      </c>
      <c r="D46" s="145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  <c r="R46" s="170" t="s">
        <v>103</v>
      </c>
      <c r="S46" s="148" t="s">
        <v>102</v>
      </c>
      <c r="T46" s="149"/>
      <c r="U46" s="149"/>
      <c r="V46" s="149"/>
      <c r="W46" s="149"/>
      <c r="X46" s="149"/>
      <c r="Y46" s="149"/>
      <c r="Z46" s="149"/>
      <c r="AA46" s="149"/>
      <c r="AB46" s="149"/>
      <c r="AC46" s="150"/>
      <c r="AF46" t="s">
        <v>104</v>
      </c>
      <c r="AG46"/>
      <c r="AH46"/>
    </row>
    <row r="47" spans="1:34" ht="18.75" customHeight="1">
      <c r="A47" s="186"/>
      <c r="B47" s="187"/>
      <c r="C47" s="174" t="s">
        <v>105</v>
      </c>
      <c r="D47" s="175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7"/>
      <c r="R47" s="171"/>
      <c r="S47" s="27"/>
      <c r="T47" s="175" t="s">
        <v>106</v>
      </c>
      <c r="U47" s="178"/>
      <c r="V47" s="178"/>
      <c r="W47" s="178"/>
      <c r="X47" s="178"/>
      <c r="Y47" s="178"/>
      <c r="Z47" s="178"/>
      <c r="AA47" s="178"/>
      <c r="AB47" s="178"/>
      <c r="AC47" s="179"/>
      <c r="AF47" t="s">
        <v>107</v>
      </c>
      <c r="AG47"/>
      <c r="AH47"/>
    </row>
    <row r="48" spans="1:34" ht="18.75" customHeight="1">
      <c r="A48" s="186"/>
      <c r="B48" s="187"/>
      <c r="C48" s="72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180" t="s">
        <v>108</v>
      </c>
      <c r="O48" s="180"/>
      <c r="P48" s="180"/>
      <c r="Q48" s="181"/>
      <c r="R48" s="172"/>
      <c r="S48" s="10"/>
      <c r="T48" s="27"/>
      <c r="U48" s="87"/>
      <c r="V48" s="10"/>
      <c r="W48" s="10"/>
      <c r="X48" s="10"/>
      <c r="Y48" s="10"/>
      <c r="Z48" s="130" t="s">
        <v>109</v>
      </c>
      <c r="AA48" s="130"/>
      <c r="AB48" s="130"/>
      <c r="AC48" s="131"/>
      <c r="AF48" t="s">
        <v>110</v>
      </c>
      <c r="AG48"/>
      <c r="AH48"/>
    </row>
    <row r="49" spans="1:34" ht="21" customHeight="1">
      <c r="A49" s="188"/>
      <c r="B49" s="189"/>
      <c r="C49" s="132" t="s">
        <v>111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73"/>
      <c r="S49" s="28"/>
      <c r="T49" s="133" t="s">
        <v>112</v>
      </c>
      <c r="U49" s="133"/>
      <c r="V49" s="60"/>
      <c r="W49" s="60"/>
      <c r="X49" s="60"/>
      <c r="Y49" s="60"/>
      <c r="Z49" s="60"/>
      <c r="AA49" s="60"/>
      <c r="AB49" s="60"/>
      <c r="AC49" s="102"/>
      <c r="AF49" t="s">
        <v>113</v>
      </c>
      <c r="AG49"/>
      <c r="AH49"/>
    </row>
    <row r="50" spans="1:34" ht="14.25">
      <c r="A50" s="152" t="s">
        <v>114</v>
      </c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6"/>
      <c r="AF50"/>
      <c r="AG50"/>
      <c r="AH50"/>
    </row>
    <row r="51" spans="1:34" ht="14.25">
      <c r="A51" s="157" t="s">
        <v>115</v>
      </c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60"/>
      <c r="AF51" s="1" t="s">
        <v>116</v>
      </c>
      <c r="AG51"/>
      <c r="AH51"/>
    </row>
    <row r="52" spans="1:34" s="56" customFormat="1" ht="66.75" customHeight="1">
      <c r="A52" s="161" t="s">
        <v>117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03"/>
      <c r="AE52" s="103"/>
      <c r="AF52" t="s">
        <v>118</v>
      </c>
      <c r="AG52"/>
      <c r="AH52"/>
    </row>
    <row r="53" spans="2:34" s="5" customFormat="1" ht="22.5" customHeight="1">
      <c r="B53" s="29"/>
      <c r="Q53" s="88"/>
      <c r="AD53" s="104"/>
      <c r="AE53" s="104"/>
      <c r="AF53" t="s">
        <v>119</v>
      </c>
      <c r="AG53"/>
      <c r="AH53"/>
    </row>
    <row r="54" spans="32:34" ht="14.25">
      <c r="AF54" t="s">
        <v>120</v>
      </c>
      <c r="AG54"/>
      <c r="AH54"/>
    </row>
    <row r="55" spans="32:34" ht="14.25">
      <c r="AF55" t="s">
        <v>121</v>
      </c>
      <c r="AG55"/>
      <c r="AH55"/>
    </row>
    <row r="56" spans="32:34" ht="14.25">
      <c r="AF56" t="s">
        <v>122</v>
      </c>
      <c r="AG56"/>
      <c r="AH56"/>
    </row>
    <row r="57" spans="32:34" ht="14.25">
      <c r="AF57" t="s">
        <v>123</v>
      </c>
      <c r="AG57"/>
      <c r="AH57"/>
    </row>
    <row r="58" spans="32:34" ht="14.25">
      <c r="AF58" t="s">
        <v>124</v>
      </c>
      <c r="AG58"/>
      <c r="AH58"/>
    </row>
    <row r="59" spans="32:34" ht="14.25">
      <c r="AF59" t="s">
        <v>125</v>
      </c>
      <c r="AG59"/>
      <c r="AH59"/>
    </row>
    <row r="60" spans="32:34" ht="14.25">
      <c r="AF60" t="s">
        <v>126</v>
      </c>
      <c r="AG60"/>
      <c r="AH60"/>
    </row>
    <row r="61" spans="32:34" ht="14.25">
      <c r="AF61" t="s">
        <v>127</v>
      </c>
      <c r="AG61"/>
      <c r="AH61"/>
    </row>
    <row r="62" spans="32:34" ht="14.25">
      <c r="AF62" t="s">
        <v>128</v>
      </c>
      <c r="AG62"/>
      <c r="AH62"/>
    </row>
    <row r="63" spans="32:34" ht="14.25">
      <c r="AF63" t="s">
        <v>129</v>
      </c>
      <c r="AG63"/>
      <c r="AH63"/>
    </row>
    <row r="64" spans="32:34" ht="14.25">
      <c r="AF64" t="s">
        <v>130</v>
      </c>
      <c r="AG64"/>
      <c r="AH64"/>
    </row>
    <row r="65" spans="32:34" ht="14.25">
      <c r="AF65" t="s">
        <v>131</v>
      </c>
      <c r="AG65"/>
      <c r="AH65"/>
    </row>
    <row r="66" spans="32:34" ht="14.25">
      <c r="AF66" t="s">
        <v>132</v>
      </c>
      <c r="AG66"/>
      <c r="AH66"/>
    </row>
    <row r="67" spans="32:34" ht="14.25">
      <c r="AF67" t="s">
        <v>133</v>
      </c>
      <c r="AG67"/>
      <c r="AH67"/>
    </row>
    <row r="68" spans="32:34" ht="14.25">
      <c r="AF68" t="s">
        <v>134</v>
      </c>
      <c r="AG68"/>
      <c r="AH68"/>
    </row>
    <row r="69" spans="32:34" ht="14.25">
      <c r="AF69" t="s">
        <v>135</v>
      </c>
      <c r="AG69"/>
      <c r="AH69"/>
    </row>
    <row r="70" spans="32:34" ht="14.25">
      <c r="AF70" t="s">
        <v>136</v>
      </c>
      <c r="AG70"/>
      <c r="AH70"/>
    </row>
    <row r="71" spans="32:34" ht="14.25">
      <c r="AF71" t="s">
        <v>137</v>
      </c>
      <c r="AG71"/>
      <c r="AH71"/>
    </row>
    <row r="72" spans="32:34" ht="14.25">
      <c r="AF72" t="s">
        <v>138</v>
      </c>
      <c r="AG72"/>
      <c r="AH72"/>
    </row>
    <row r="73" spans="32:34" ht="14.25">
      <c r="AF73" t="s">
        <v>139</v>
      </c>
      <c r="AG73"/>
      <c r="AH73"/>
    </row>
    <row r="74" spans="32:34" ht="14.25">
      <c r="AF74" t="s">
        <v>140</v>
      </c>
      <c r="AG74"/>
      <c r="AH74"/>
    </row>
    <row r="75" spans="32:34" ht="14.25">
      <c r="AF75" t="s">
        <v>141</v>
      </c>
      <c r="AG75"/>
      <c r="AH75"/>
    </row>
    <row r="76" spans="32:34" ht="14.25">
      <c r="AF76" t="s">
        <v>142</v>
      </c>
      <c r="AG76"/>
      <c r="AH76"/>
    </row>
    <row r="77" spans="32:34" ht="14.25">
      <c r="AF77" t="s">
        <v>143</v>
      </c>
      <c r="AG77"/>
      <c r="AH77"/>
    </row>
    <row r="78" spans="32:34" ht="14.25">
      <c r="AF78" t="s">
        <v>144</v>
      </c>
      <c r="AG78"/>
      <c r="AH78"/>
    </row>
    <row r="79" spans="32:34" ht="14.25">
      <c r="AF79" t="s">
        <v>145</v>
      </c>
      <c r="AG79"/>
      <c r="AH79"/>
    </row>
    <row r="80" spans="32:34" ht="14.25">
      <c r="AF80"/>
      <c r="AG80"/>
      <c r="AH80"/>
    </row>
    <row r="81" spans="32:34" ht="14.25">
      <c r="AF81"/>
      <c r="AG81"/>
      <c r="AH81"/>
    </row>
    <row r="82" spans="32:34" ht="14.25">
      <c r="AF82" s="1" t="s">
        <v>146</v>
      </c>
      <c r="AG82"/>
      <c r="AH82"/>
    </row>
    <row r="83" spans="32:34" ht="14.25">
      <c r="AF83" t="s">
        <v>147</v>
      </c>
      <c r="AG83"/>
      <c r="AH83"/>
    </row>
    <row r="84" spans="32:34" ht="14.25">
      <c r="AF84" t="s">
        <v>148</v>
      </c>
      <c r="AG84"/>
      <c r="AH84"/>
    </row>
    <row r="85" spans="32:34" ht="14.25">
      <c r="AF85" t="s">
        <v>149</v>
      </c>
      <c r="AG85"/>
      <c r="AH85"/>
    </row>
    <row r="86" spans="32:34" ht="14.25">
      <c r="AF86" t="s">
        <v>150</v>
      </c>
      <c r="AG86"/>
      <c r="AH86"/>
    </row>
    <row r="87" spans="32:34" ht="14.25">
      <c r="AF87"/>
      <c r="AG87"/>
      <c r="AH87"/>
    </row>
    <row r="88" spans="32:34" ht="14.25">
      <c r="AF88" s="1" t="s">
        <v>151</v>
      </c>
      <c r="AG88"/>
      <c r="AH88"/>
    </row>
    <row r="89" spans="32:34" ht="14.25">
      <c r="AF89" t="s">
        <v>152</v>
      </c>
      <c r="AG89"/>
      <c r="AH89"/>
    </row>
    <row r="90" spans="32:34" ht="14.25">
      <c r="AF90" t="s">
        <v>153</v>
      </c>
      <c r="AG90"/>
      <c r="AH90"/>
    </row>
    <row r="91" spans="32:34" ht="14.25">
      <c r="AF91"/>
      <c r="AG91"/>
      <c r="AH91"/>
    </row>
  </sheetData>
  <sheetProtection/>
  <protectedRanges>
    <protectedRange sqref="Z12:AB42 S12:S42 K12:P13 A12:B12 B13:B16 A17:B42 A13:A16 E17:P42 E12 E13:E16 F14:F16 I14:P16" name="区域1"/>
    <protectedRange sqref="C12:D42" name="区域1_1"/>
    <protectedRange sqref="J13 I13 F13 F12 I12:J12" name="区域1_2"/>
  </protectedRanges>
  <mergeCells count="65">
    <mergeCell ref="Z9:Z10"/>
    <mergeCell ref="AA9:AA10"/>
    <mergeCell ref="AB9:AB10"/>
    <mergeCell ref="AC9:AC10"/>
    <mergeCell ref="A46:B49"/>
    <mergeCell ref="T9:T10"/>
    <mergeCell ref="U9:U10"/>
    <mergeCell ref="V9:V10"/>
    <mergeCell ref="W9:W10"/>
    <mergeCell ref="X9:X10"/>
    <mergeCell ref="Y9:Y10"/>
    <mergeCell ref="L9:L10"/>
    <mergeCell ref="P9:P10"/>
    <mergeCell ref="Q9:Q10"/>
    <mergeCell ref="R9:R10"/>
    <mergeCell ref="R46:R49"/>
    <mergeCell ref="S9:S10"/>
    <mergeCell ref="C47:Q47"/>
    <mergeCell ref="T47:AC47"/>
    <mergeCell ref="N48:Q48"/>
    <mergeCell ref="A50:AC50"/>
    <mergeCell ref="A51:AC51"/>
    <mergeCell ref="A52:AC52"/>
    <mergeCell ref="A9:A10"/>
    <mergeCell ref="B9:B10"/>
    <mergeCell ref="C9:C10"/>
    <mergeCell ref="D9:D10"/>
    <mergeCell ref="E9:E10"/>
    <mergeCell ref="F9:F10"/>
    <mergeCell ref="G9:G10"/>
    <mergeCell ref="Z48:AC48"/>
    <mergeCell ref="C49:Q49"/>
    <mergeCell ref="T49:U49"/>
    <mergeCell ref="M9:O9"/>
    <mergeCell ref="A43:AB43"/>
    <mergeCell ref="A44:AB44"/>
    <mergeCell ref="A45:AC45"/>
    <mergeCell ref="C46:Q46"/>
    <mergeCell ref="S46:AC46"/>
    <mergeCell ref="H9:H10"/>
    <mergeCell ref="I9:I10"/>
    <mergeCell ref="J9:J10"/>
    <mergeCell ref="K9:K10"/>
    <mergeCell ref="A8:B8"/>
    <mergeCell ref="C8:L8"/>
    <mergeCell ref="M8:N8"/>
    <mergeCell ref="O8:R8"/>
    <mergeCell ref="S8:T8"/>
    <mergeCell ref="U8:AC8"/>
    <mergeCell ref="O7:R7"/>
    <mergeCell ref="S7:T7"/>
    <mergeCell ref="U7:V7"/>
    <mergeCell ref="W7:X7"/>
    <mergeCell ref="Y7:Z7"/>
    <mergeCell ref="AB7:AC7"/>
    <mergeCell ref="A1:T1"/>
    <mergeCell ref="A2:L2"/>
    <mergeCell ref="A3:AC3"/>
    <mergeCell ref="A4:G4"/>
    <mergeCell ref="N4:Q4"/>
    <mergeCell ref="A7:B7"/>
    <mergeCell ref="C7:F7"/>
    <mergeCell ref="G7:I7"/>
    <mergeCell ref="J7:L7"/>
    <mergeCell ref="M7:N7"/>
  </mergeCells>
  <dataValidations count="4">
    <dataValidation type="list" allowBlank="1" showInputMessage="1" showErrorMessage="1" sqref="E12 E13:E16 E17:E42">
      <formula1>$AH$6:$AH$9</formula1>
    </dataValidation>
    <dataValidation type="list" allowBlank="1" showInputMessage="1" showErrorMessage="1" sqref="A12 A13:A16 A17:A42">
      <formula1>$AF$12:$AF$19</formula1>
    </dataValidation>
    <dataValidation type="list" allowBlank="1" showInputMessage="1" showErrorMessage="1" sqref="S12 S13:S16 S17:S42">
      <formula1>$AH$11:$AH$12</formula1>
    </dataValidation>
    <dataValidation type="list" allowBlank="1" showInputMessage="1" showErrorMessage="1" sqref="F12:F13">
      <formula1>$AK$6:$AK$9</formula1>
    </dataValidation>
  </dataValidations>
  <printOptions horizontalCentered="1"/>
  <pageMargins left="0.39" right="0.39" top="0.39" bottom="0.39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1"/>
  <sheetViews>
    <sheetView showZeros="0" view="pageBreakPreview" zoomScaleNormal="75" zoomScaleSheetLayoutView="100" zoomScalePageLayoutView="0" workbookViewId="0" topLeftCell="A1">
      <selection activeCell="R13" sqref="R13"/>
    </sheetView>
  </sheetViews>
  <sheetFormatPr defaultColWidth="9.00390625" defaultRowHeight="14.25"/>
  <cols>
    <col min="1" max="1" width="7.125" style="7" customWidth="1"/>
    <col min="2" max="2" width="10.75390625" style="8" customWidth="1"/>
    <col min="3" max="4" width="9.625" style="7" customWidth="1"/>
    <col min="5" max="8" width="5.625" style="7" customWidth="1"/>
    <col min="9" max="9" width="5.50390625" style="7" customWidth="1"/>
    <col min="10" max="10" width="5.875" style="7" customWidth="1"/>
    <col min="11" max="11" width="6.50390625" style="7" customWidth="1"/>
    <col min="12" max="12" width="5.625" style="7" customWidth="1"/>
    <col min="13" max="13" width="7.00390625" style="7" customWidth="1"/>
    <col min="14" max="14" width="5.625" style="7" customWidth="1"/>
    <col min="15" max="15" width="8.125" style="7" customWidth="1"/>
    <col min="16" max="16" width="8.625" style="7" customWidth="1"/>
    <col min="17" max="17" width="8.75390625" style="7" customWidth="1"/>
    <col min="18" max="18" width="7.75390625" style="7" customWidth="1"/>
    <col min="19" max="19" width="7.25390625" style="7" customWidth="1"/>
    <col min="20" max="20" width="6.375" style="7" customWidth="1"/>
    <col min="21" max="21" width="7.50390625" style="7" customWidth="1"/>
    <col min="22" max="22" width="6.875" style="7" customWidth="1"/>
    <col min="23" max="23" width="7.00390625" style="7" customWidth="1"/>
    <col min="24" max="24" width="6.125" style="7" customWidth="1"/>
    <col min="25" max="25" width="7.125" style="7" customWidth="1"/>
    <col min="26" max="26" width="6.25390625" style="7" customWidth="1"/>
    <col min="27" max="27" width="7.625" style="7" customWidth="1"/>
    <col min="28" max="28" width="6.375" style="7" customWidth="1"/>
    <col min="29" max="29" width="5.875" style="7" customWidth="1"/>
    <col min="30" max="30" width="6.25390625" style="7" customWidth="1"/>
    <col min="31" max="31" width="6.50390625" style="7" customWidth="1"/>
    <col min="32" max="32" width="9.125" style="7" customWidth="1"/>
    <col min="33" max="33" width="5.875" style="7" customWidth="1"/>
    <col min="34" max="34" width="5.75390625" style="7" customWidth="1"/>
    <col min="35" max="35" width="6.375" style="7" customWidth="1"/>
    <col min="36" max="36" width="9.875" style="7" customWidth="1"/>
    <col min="37" max="37" width="0.6171875" style="7" customWidth="1"/>
    <col min="38" max="41" width="9.00390625" style="7" hidden="1" customWidth="1"/>
    <col min="42" max="16384" width="9.00390625" style="7" customWidth="1"/>
  </cols>
  <sheetData>
    <row r="1" spans="1:37" ht="2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AD1" s="41" t="s">
        <v>1</v>
      </c>
      <c r="AE1" s="41"/>
      <c r="AF1" s="41"/>
      <c r="AG1" s="41"/>
      <c r="AH1" s="41" t="s">
        <v>2</v>
      </c>
      <c r="AI1" s="41"/>
      <c r="AJ1" s="41"/>
      <c r="AK1" s="45"/>
    </row>
    <row r="2" spans="1:19" ht="20.25">
      <c r="A2" s="105" t="s">
        <v>154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36" ht="19.5">
      <c r="A3" s="192" t="s">
        <v>155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</row>
    <row r="4" spans="1:36" ht="14.2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</row>
    <row r="5" spans="1:40" ht="14.25">
      <c r="A5" s="111" t="str">
        <f ca="1">"填表日期："&amp;YEAR(TODAY())&amp;"年"&amp;MONTH(TODAY())&amp;"月"&amp;DAY(TODAY())&amp;"日"</f>
        <v>填表日期：2020年5月14日</v>
      </c>
      <c r="B5" s="111"/>
      <c r="C5" s="111"/>
      <c r="D5" s="111"/>
      <c r="E5" s="111"/>
      <c r="F5" s="111"/>
      <c r="G5" s="111"/>
      <c r="H5" s="111"/>
      <c r="I5" s="111"/>
      <c r="J5" s="111"/>
      <c r="K5" s="9"/>
      <c r="L5" s="9"/>
      <c r="M5" s="9"/>
      <c r="O5" s="9"/>
      <c r="Q5" s="9"/>
      <c r="R5" s="9"/>
      <c r="S5" s="9"/>
      <c r="U5" s="112" t="str">
        <f ca="1">"所得所属期："&amp;YEAR(TODAY())&amp;"年"&amp;MONTH(TODAY())&amp;"月"</f>
        <v>所得所属期：2020年5月</v>
      </c>
      <c r="V5" s="112"/>
      <c r="W5" s="112"/>
      <c r="X5" s="9"/>
      <c r="Y5" s="9"/>
      <c r="AH5" s="46" t="s">
        <v>5</v>
      </c>
      <c r="AL5" s="1" t="s">
        <v>6</v>
      </c>
      <c r="AM5" s="2" t="s">
        <v>7</v>
      </c>
      <c r="AN5" t="s">
        <v>8</v>
      </c>
    </row>
    <row r="6" spans="9:40" ht="14.25"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5"/>
      <c r="X6" s="31"/>
      <c r="Y6" s="31"/>
      <c r="AL6" t="s">
        <v>11</v>
      </c>
      <c r="AM6"/>
      <c r="AN6" s="2" t="s">
        <v>12</v>
      </c>
    </row>
    <row r="7" spans="1:40" ht="14.25">
      <c r="A7" s="10" t="s">
        <v>9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AG7" s="194" t="s">
        <v>10</v>
      </c>
      <c r="AH7" s="194"/>
      <c r="AI7" s="194"/>
      <c r="AJ7" s="194"/>
      <c r="AL7" t="s">
        <v>21</v>
      </c>
      <c r="AM7"/>
      <c r="AN7" t="s">
        <v>22</v>
      </c>
    </row>
    <row r="8" spans="1:40" s="3" customFormat="1" ht="21" customHeight="1">
      <c r="A8" s="195" t="s">
        <v>13</v>
      </c>
      <c r="B8" s="196"/>
      <c r="C8" s="197">
        <v>455416563</v>
      </c>
      <c r="D8" s="198"/>
      <c r="E8" s="198"/>
      <c r="F8" s="198"/>
      <c r="G8" s="198"/>
      <c r="H8" s="198"/>
      <c r="I8" s="198"/>
      <c r="J8" s="198"/>
      <c r="K8" s="198"/>
      <c r="L8" s="196"/>
      <c r="M8" s="199" t="s">
        <v>14</v>
      </c>
      <c r="N8" s="200"/>
      <c r="O8" s="201"/>
      <c r="P8" s="202" t="s">
        <v>156</v>
      </c>
      <c r="Q8" s="203"/>
      <c r="R8" s="203"/>
      <c r="S8" s="204"/>
      <c r="T8" s="197" t="s">
        <v>157</v>
      </c>
      <c r="U8" s="198"/>
      <c r="V8" s="196"/>
      <c r="W8" s="197" t="s">
        <v>16</v>
      </c>
      <c r="X8" s="198"/>
      <c r="Y8" s="198"/>
      <c r="Z8" s="198"/>
      <c r="AA8" s="198"/>
      <c r="AB8" s="198"/>
      <c r="AC8" s="198"/>
      <c r="AD8" s="196"/>
      <c r="AE8" s="197" t="s">
        <v>18</v>
      </c>
      <c r="AF8" s="196"/>
      <c r="AG8" s="197">
        <v>2800</v>
      </c>
      <c r="AH8" s="196"/>
      <c r="AI8" s="47" t="s">
        <v>19</v>
      </c>
      <c r="AJ8" s="48"/>
      <c r="AL8" t="s">
        <v>29</v>
      </c>
      <c r="AM8"/>
      <c r="AN8" t="s">
        <v>30</v>
      </c>
    </row>
    <row r="9" spans="1:40" s="3" customFormat="1" ht="18" customHeight="1">
      <c r="A9" s="205" t="s">
        <v>23</v>
      </c>
      <c r="B9" s="206"/>
      <c r="C9" s="207" t="s">
        <v>158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6"/>
      <c r="S9" s="209" t="s">
        <v>25</v>
      </c>
      <c r="T9" s="210"/>
      <c r="U9" s="207" t="s">
        <v>159</v>
      </c>
      <c r="V9" s="208"/>
      <c r="W9" s="208"/>
      <c r="X9" s="206"/>
      <c r="Y9" s="207" t="s">
        <v>27</v>
      </c>
      <c r="Z9" s="208"/>
      <c r="AA9" s="208"/>
      <c r="AB9" s="206"/>
      <c r="AC9" s="211" t="s">
        <v>28</v>
      </c>
      <c r="AD9" s="212"/>
      <c r="AE9" s="212"/>
      <c r="AF9" s="212"/>
      <c r="AG9" s="212"/>
      <c r="AH9" s="212"/>
      <c r="AI9" s="212"/>
      <c r="AJ9" s="213"/>
      <c r="AL9" t="s">
        <v>58</v>
      </c>
      <c r="AM9"/>
      <c r="AN9" s="2" t="s">
        <v>59</v>
      </c>
    </row>
    <row r="10" spans="1:41" s="4" customFormat="1" ht="21" customHeight="1">
      <c r="A10" s="234" t="s">
        <v>160</v>
      </c>
      <c r="B10" s="236" t="s">
        <v>161</v>
      </c>
      <c r="C10" s="223" t="s">
        <v>162</v>
      </c>
      <c r="D10" s="223" t="s">
        <v>163</v>
      </c>
      <c r="E10" s="224" t="s">
        <v>164</v>
      </c>
      <c r="F10" s="223" t="s">
        <v>165</v>
      </c>
      <c r="G10" s="223" t="s">
        <v>166</v>
      </c>
      <c r="H10" s="223" t="s">
        <v>76</v>
      </c>
      <c r="I10" s="223" t="s">
        <v>167</v>
      </c>
      <c r="J10" s="223" t="s">
        <v>168</v>
      </c>
      <c r="K10" s="223" t="s">
        <v>169</v>
      </c>
      <c r="L10" s="223" t="s">
        <v>170</v>
      </c>
      <c r="M10" s="239" t="s">
        <v>171</v>
      </c>
      <c r="N10" s="223" t="s">
        <v>172</v>
      </c>
      <c r="O10" s="239" t="s">
        <v>36</v>
      </c>
      <c r="P10" s="223" t="s">
        <v>173</v>
      </c>
      <c r="Q10" s="223" t="s">
        <v>174</v>
      </c>
      <c r="R10" s="243" t="s">
        <v>175</v>
      </c>
      <c r="S10" s="244"/>
      <c r="T10" s="214" t="s">
        <v>176</v>
      </c>
      <c r="U10" s="215"/>
      <c r="V10" s="223" t="s">
        <v>177</v>
      </c>
      <c r="W10" s="241" t="s">
        <v>44</v>
      </c>
      <c r="X10" s="241" t="s">
        <v>45</v>
      </c>
      <c r="Y10" s="241" t="s">
        <v>46</v>
      </c>
      <c r="Z10" s="241" t="s">
        <v>178</v>
      </c>
      <c r="AA10" s="241" t="s">
        <v>48</v>
      </c>
      <c r="AB10" s="241" t="s">
        <v>179</v>
      </c>
      <c r="AC10" s="241" t="s">
        <v>180</v>
      </c>
      <c r="AD10" s="241" t="s">
        <v>181</v>
      </c>
      <c r="AE10" s="241" t="s">
        <v>51</v>
      </c>
      <c r="AF10" s="241" t="s">
        <v>52</v>
      </c>
      <c r="AG10" s="241" t="s">
        <v>53</v>
      </c>
      <c r="AH10" s="241" t="s">
        <v>182</v>
      </c>
      <c r="AI10" s="241" t="s">
        <v>183</v>
      </c>
      <c r="AJ10" s="241" t="s">
        <v>184</v>
      </c>
      <c r="AK10" s="245" t="s">
        <v>57</v>
      </c>
      <c r="AM10"/>
      <c r="AN10"/>
      <c r="AO10"/>
    </row>
    <row r="11" spans="1:41" s="3" customFormat="1" ht="21" customHeight="1">
      <c r="A11" s="235"/>
      <c r="B11" s="237"/>
      <c r="C11" s="224"/>
      <c r="D11" s="224"/>
      <c r="E11" s="238"/>
      <c r="F11" s="224"/>
      <c r="G11" s="224"/>
      <c r="H11" s="224"/>
      <c r="I11" s="224"/>
      <c r="J11" s="224"/>
      <c r="K11" s="224"/>
      <c r="L11" s="224"/>
      <c r="M11" s="240"/>
      <c r="N11" s="224"/>
      <c r="O11" s="240"/>
      <c r="P11" s="224"/>
      <c r="Q11" s="224"/>
      <c r="R11" s="13" t="s">
        <v>185</v>
      </c>
      <c r="S11" s="36" t="s">
        <v>186</v>
      </c>
      <c r="T11" s="16" t="s">
        <v>187</v>
      </c>
      <c r="U11" s="36" t="s">
        <v>186</v>
      </c>
      <c r="V11" s="224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6"/>
      <c r="AM11" s="1" t="s">
        <v>65</v>
      </c>
      <c r="AN11"/>
      <c r="AO11" s="2" t="s">
        <v>66</v>
      </c>
    </row>
    <row r="12" spans="1:41" s="3" customFormat="1" ht="15.75" customHeight="1">
      <c r="A12" s="14">
        <v>1</v>
      </c>
      <c r="B12" s="15">
        <v>2</v>
      </c>
      <c r="C12" s="16">
        <v>3</v>
      </c>
      <c r="D12" s="16"/>
      <c r="E12" s="16"/>
      <c r="F12" s="16"/>
      <c r="G12" s="16"/>
      <c r="H12" s="16"/>
      <c r="I12" s="16">
        <v>4</v>
      </c>
      <c r="J12" s="16">
        <v>5</v>
      </c>
      <c r="K12" s="16">
        <v>6</v>
      </c>
      <c r="L12" s="16">
        <v>7</v>
      </c>
      <c r="M12" s="16">
        <v>8</v>
      </c>
      <c r="N12" s="16">
        <v>9</v>
      </c>
      <c r="O12" s="16">
        <v>10</v>
      </c>
      <c r="P12" s="16">
        <v>11</v>
      </c>
      <c r="Q12" s="16">
        <v>12</v>
      </c>
      <c r="R12" s="16">
        <v>13</v>
      </c>
      <c r="S12" s="16">
        <v>14</v>
      </c>
      <c r="T12" s="16">
        <v>15</v>
      </c>
      <c r="U12" s="16">
        <v>16</v>
      </c>
      <c r="V12" s="16">
        <v>17</v>
      </c>
      <c r="W12" s="16">
        <v>18</v>
      </c>
      <c r="X12" s="16">
        <v>19</v>
      </c>
      <c r="Y12" s="16">
        <v>20</v>
      </c>
      <c r="Z12" s="16">
        <v>21</v>
      </c>
      <c r="AA12" s="16">
        <v>22</v>
      </c>
      <c r="AB12" s="16">
        <v>23</v>
      </c>
      <c r="AC12" s="16">
        <v>24</v>
      </c>
      <c r="AD12" s="16">
        <v>25</v>
      </c>
      <c r="AE12" s="16">
        <v>26</v>
      </c>
      <c r="AF12" s="16">
        <v>27</v>
      </c>
      <c r="AG12" s="16">
        <v>28</v>
      </c>
      <c r="AH12" s="16">
        <v>29</v>
      </c>
      <c r="AI12" s="16">
        <v>30</v>
      </c>
      <c r="AJ12" s="16">
        <v>31</v>
      </c>
      <c r="AK12" s="49" t="s">
        <v>188</v>
      </c>
      <c r="AM12" t="s">
        <v>69</v>
      </c>
      <c r="AN12"/>
      <c r="AO12" s="2" t="s">
        <v>68</v>
      </c>
    </row>
    <row r="13" spans="1:41" s="3" customFormat="1" ht="16.5" customHeight="1">
      <c r="A13" s="17" t="s">
        <v>69</v>
      </c>
      <c r="B13" s="18"/>
      <c r="C13" s="19"/>
      <c r="D13" s="20"/>
      <c r="E13" s="20"/>
      <c r="F13" s="21"/>
      <c r="G13" s="21"/>
      <c r="H13" s="21"/>
      <c r="I13" s="32"/>
      <c r="J13" s="25"/>
      <c r="K13" s="25"/>
      <c r="L13" s="25"/>
      <c r="M13" s="25"/>
      <c r="N13" s="25"/>
      <c r="O13" s="25"/>
      <c r="P13" s="33"/>
      <c r="Q13" s="37"/>
      <c r="R13" s="38"/>
      <c r="S13" s="38">
        <v>0</v>
      </c>
      <c r="T13" s="38">
        <v>0</v>
      </c>
      <c r="U13" s="38">
        <v>0</v>
      </c>
      <c r="V13" s="38">
        <v>0</v>
      </c>
      <c r="W13" s="38"/>
      <c r="X13" s="38">
        <f>IF(ISBLANK(R13),0,IF(TRIM(N13)="工资薪金所得",5000,IF(TRIM(N13)="偶然所得",0,IF(R13&gt;4000,R13*0.2,800))))</f>
        <v>0</v>
      </c>
      <c r="Y13" s="38">
        <v>0</v>
      </c>
      <c r="Z13" s="42"/>
      <c r="AA13" s="43">
        <f>IF(ISBLANK(R13),0,IF(Z13="雇主负担",1,0))</f>
        <v>0</v>
      </c>
      <c r="AB13" s="44">
        <f>IF(Z12="雇主负担",AG12,0)</f>
        <v>0</v>
      </c>
      <c r="AC13" s="44">
        <f>IF(Q13-R13-S13-T13-U13-V13-W13-X13-Y13&lt;0,0,Q13-R13-S13-T13-U13-V13-W13-X13-Y13)</f>
        <v>0</v>
      </c>
      <c r="AD13" s="44">
        <f>IF(R13-T13-V13-W13-X13-Y13&lt;0,0,R13-T13-V13-W13-X13-Y13)</f>
        <v>0</v>
      </c>
      <c r="AE13" s="43">
        <f>IF(TRIM(L13)="工资薪金所得",IF(TRIM(Z13)="自行负担",IF(AC13&lt;=1500,0,IF(AC13&lt;=4500,105,IF(AC13&lt;=9000,555,IF(AC13&lt;=35000,1005,IF(AC13&lt;=55000,2755,IF(AC13&lt;=80000,5505,13505)))))),IF(AC13&lt;=1455,0,IF(AC13&lt;=4155,105,IF(AC13&lt;=7755,555,IF(AC13&lt;=27255,1005,IF(AC13&lt;=41255,2755,IF(AC13&lt;=57505,5505,13505))))))),0)</f>
        <v>0</v>
      </c>
      <c r="AF13" s="44"/>
      <c r="AG13" s="44">
        <f>IF(ISBLANK(R13),0,IF(TRIM(N13)="工资薪金所得",ROUND(MAX((R13-5000)*{0.03,0.1,0.2,0.25,0.3,0.35,0.45}-{0,210,1410,2660,4410,7160,15160},0),2),IF(TRIM(R13)="偶然所得",0,MAX((R13-IF(R13&lt;4000,800,R13*0.2))*10%*{2,3,4}-1000*{0,2,7},0))))</f>
        <v>0</v>
      </c>
      <c r="AH13" s="44">
        <v>0</v>
      </c>
      <c r="AI13" s="44">
        <v>0</v>
      </c>
      <c r="AJ13" s="44">
        <v>0</v>
      </c>
      <c r="AK13" s="50">
        <f>AG13-AH13-AI13-AJ13</f>
        <v>0</v>
      </c>
      <c r="AM13" t="s">
        <v>70</v>
      </c>
      <c r="AN13"/>
      <c r="AO13"/>
    </row>
    <row r="14" spans="1:41" s="3" customFormat="1" ht="16.5" customHeight="1">
      <c r="A14" s="17"/>
      <c r="B14" s="22"/>
      <c r="C14" s="19"/>
      <c r="D14" s="20"/>
      <c r="E14" s="20"/>
      <c r="F14" s="21"/>
      <c r="G14" s="21"/>
      <c r="H14" s="21"/>
      <c r="I14" s="21"/>
      <c r="J14" s="25"/>
      <c r="K14" s="25"/>
      <c r="L14" s="25"/>
      <c r="M14" s="25"/>
      <c r="N14" s="25"/>
      <c r="O14" s="25"/>
      <c r="P14" s="34"/>
      <c r="Q14" s="39"/>
      <c r="R14" s="38"/>
      <c r="S14" s="38">
        <v>0</v>
      </c>
      <c r="T14" s="38">
        <v>0</v>
      </c>
      <c r="U14" s="38">
        <v>0</v>
      </c>
      <c r="V14" s="38">
        <v>0</v>
      </c>
      <c r="W14" s="38"/>
      <c r="X14" s="38">
        <f aca="true" t="shared" si="0" ref="X14:X34">IF(ISBLANK(R14),0,IF(TRIM(N14)="工资薪金所得",5000,IF(TRIM(N14)="偶然所得",0,IF(R14&gt;4000,R14*0.2,800))))</f>
        <v>0</v>
      </c>
      <c r="Y14" s="38">
        <v>0</v>
      </c>
      <c r="Z14" s="42"/>
      <c r="AA14" s="43">
        <f aca="true" t="shared" si="1" ref="AA14:AA34">IF(ISBLANK(R14),0,IF(Z14="雇主负担",1,0))</f>
        <v>0</v>
      </c>
      <c r="AB14" s="44">
        <f aca="true" t="shared" si="2" ref="AB14:AB34">IF(Z13="雇主负担",AG13,0)</f>
        <v>0</v>
      </c>
      <c r="AC14" s="44">
        <f aca="true" t="shared" si="3" ref="AC14:AC34">IF(Q14-R14-S14-T14-U14-V14-W14-X14-Y14&lt;0,0,Q14-R14-S14-T14-U14-V14-W14-X14-Y14)</f>
        <v>0</v>
      </c>
      <c r="AD14" s="44">
        <f aca="true" t="shared" si="4" ref="AD14:AD34">IF(R14-T14-V14-W14-X14-Y14&lt;0,0,R14-T14-V14-W14-X14-Y14)</f>
        <v>0</v>
      </c>
      <c r="AE14" s="43">
        <f aca="true" t="shared" si="5" ref="AE14:AE34">IF(TRIM(L14)="工资薪金所得",IF(TRIM(Z14)="自行负担",IF(AC14&lt;=1500,0,IF(AC14&lt;=4500,105,IF(AC14&lt;=9000,555,IF(AC14&lt;=35000,1005,IF(AC14&lt;=55000,2755,IF(AC14&lt;=80000,5505,13505)))))),IF(AC14&lt;=1455,0,IF(AC14&lt;=4155,105,IF(AC14&lt;=7755,555,IF(AC14&lt;=27255,1005,IF(AC14&lt;=41255,2755,IF(AC14&lt;=57505,5505,13505))))))),0)</f>
        <v>0</v>
      </c>
      <c r="AF14" s="44"/>
      <c r="AG14" s="44">
        <f>IF(ISBLANK(R14),0,IF(TRIM(N14)="工资薪金所得",ROUND(MAX((R14-5000)*{0.03,0.1,0.2,0.25,0.3,0.35,0.45}-{0,210,1410,2660,4410,7160,15160},0),2),IF(TRIM(R14)="偶然所得",0,MAX((R14-IF(R14&lt;4000,800,R14*0.2))*10%*{2,3,4}-1000*{0,2,7},0))))</f>
        <v>0</v>
      </c>
      <c r="AH14" s="44">
        <v>0</v>
      </c>
      <c r="AI14" s="44">
        <v>0</v>
      </c>
      <c r="AJ14" s="44">
        <v>0</v>
      </c>
      <c r="AK14" s="50">
        <f aca="true" t="shared" si="6" ref="AK14:AK34">AG14-AH14-AI14-AJ14</f>
        <v>0</v>
      </c>
      <c r="AM14" t="s">
        <v>71</v>
      </c>
      <c r="AN14"/>
      <c r="AO14" t="e">
        <f>IF(LEN('国内人员个税申报表'!AJ13)=0,”空”,IF(LEN('国内人员个税申报表'!AJ13)=15,"老号",IF(LEN('国内人员个税申报表'!AJ13)&lt;&gt;18,"位数不对",IF(CHOOSE(MOD(SUM(MID('国内人员个税申报表'!AJ13,1,1)*7+MID('国内人员个税申报表'!AJ13,2,1)*9+MID('国内人员个税申报表'!AJ13,3,1)*10+MID('国内人员个税申报表'!AJ13,4,1)*5+MID('国内人员个税申报表'!AJ13,5,1)*8+MID('国内人员个税申报表'!AJ13,6,1)*4+MID('国内人员个税申报表'!AJ13,7,1)*2+MID('国内人员个税申报表'!AJ13,8,1)*1+MID('国内人员个税申报表'!AJ13,9,1)*6+MID('国内人员个税申报表'!AJ13,10,1)*3+MID('国内人员个税申报表'!AJ13,11,1)*7+MID('国内人员个税申报表'!AJ13,12,1)*9+MID('国内人员个税申报表'!AJ13,13,1)*10+MID('国内人员个税申报表'!AJ13,14,1)*5+MID('国内人员个税申报表'!AJ13,15,1)*8+MID('国内人员个税申报表'!AJ13,16,1)*4+MID('国内人员个税申报表'!AJ13,17,1)*2),11)+1,1,0,"X",9,8,7,6,5,4,3,2)=IF(ISNUMBER(RIGHT('国内人员个税申报表'!AJ13,1)*1),RIGHT('国内人员个税申报表'!AJ13,1)*1,"X"),"正确","错误"))))</f>
        <v>#NAME?</v>
      </c>
    </row>
    <row r="15" spans="1:41" s="3" customFormat="1" ht="16.5" customHeight="1">
      <c r="A15" s="17"/>
      <c r="B15" s="22"/>
      <c r="C15" s="19"/>
      <c r="D15" s="20"/>
      <c r="E15" s="20"/>
      <c r="F15" s="20"/>
      <c r="G15" s="20"/>
      <c r="H15" s="20"/>
      <c r="I15" s="20"/>
      <c r="J15" s="25"/>
      <c r="K15" s="25"/>
      <c r="L15" s="25"/>
      <c r="M15" s="25"/>
      <c r="N15" s="25"/>
      <c r="O15" s="25"/>
      <c r="P15" s="34"/>
      <c r="Q15" s="39"/>
      <c r="R15" s="38"/>
      <c r="S15" s="38">
        <v>0</v>
      </c>
      <c r="T15" s="38">
        <v>0</v>
      </c>
      <c r="U15" s="38">
        <v>0</v>
      </c>
      <c r="V15" s="38">
        <v>0</v>
      </c>
      <c r="W15" s="38"/>
      <c r="X15" s="38">
        <f t="shared" si="0"/>
        <v>0</v>
      </c>
      <c r="Y15" s="38">
        <v>0</v>
      </c>
      <c r="Z15" s="42"/>
      <c r="AA15" s="43">
        <f t="shared" si="1"/>
        <v>0</v>
      </c>
      <c r="AB15" s="44">
        <f t="shared" si="2"/>
        <v>0</v>
      </c>
      <c r="AC15" s="44">
        <f t="shared" si="3"/>
        <v>0</v>
      </c>
      <c r="AD15" s="44">
        <f t="shared" si="4"/>
        <v>0</v>
      </c>
      <c r="AE15" s="43">
        <f t="shared" si="5"/>
        <v>0</v>
      </c>
      <c r="AF15" s="44"/>
      <c r="AG15" s="44">
        <f>IF(ISBLANK(R15),0,IF(TRIM(N15)="工资薪金所得",ROUND(MAX((R15-5000)*{0.03,0.1,0.2,0.25,0.3,0.35,0.45}-{0,210,1410,2660,4410,7160,15160},0),2),IF(TRIM(R15)="偶然所得",0,MAX((R15-IF(R15&lt;4000,800,R15*0.2))*10%*{2,3,4}-1000*{0,2,7},0))))</f>
        <v>0</v>
      </c>
      <c r="AH15" s="44">
        <v>0</v>
      </c>
      <c r="AI15" s="44">
        <v>0</v>
      </c>
      <c r="AJ15" s="44">
        <v>0</v>
      </c>
      <c r="AK15" s="50">
        <f t="shared" si="6"/>
        <v>0</v>
      </c>
      <c r="AM15" t="s">
        <v>72</v>
      </c>
      <c r="AN15"/>
      <c r="AO15"/>
    </row>
    <row r="16" spans="1:41" s="3" customFormat="1" ht="16.5" customHeight="1">
      <c r="A16" s="17"/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34"/>
      <c r="Q16" s="39"/>
      <c r="R16" s="38"/>
      <c r="S16" s="38">
        <v>0</v>
      </c>
      <c r="T16" s="38">
        <v>0</v>
      </c>
      <c r="U16" s="38">
        <v>0</v>
      </c>
      <c r="V16" s="38">
        <v>0</v>
      </c>
      <c r="W16" s="38"/>
      <c r="X16" s="38">
        <f t="shared" si="0"/>
        <v>0</v>
      </c>
      <c r="Y16" s="38">
        <v>0</v>
      </c>
      <c r="Z16" s="42"/>
      <c r="AA16" s="43">
        <f t="shared" si="1"/>
        <v>0</v>
      </c>
      <c r="AB16" s="44">
        <f t="shared" si="2"/>
        <v>0</v>
      </c>
      <c r="AC16" s="44">
        <f t="shared" si="3"/>
        <v>0</v>
      </c>
      <c r="AD16" s="44">
        <f t="shared" si="4"/>
        <v>0</v>
      </c>
      <c r="AE16" s="43">
        <f t="shared" si="5"/>
        <v>0</v>
      </c>
      <c r="AF16" s="44"/>
      <c r="AG16" s="44">
        <f>IF(ISBLANK(R16),0,IF(TRIM(N16)="工资薪金所得",ROUND(MAX((R16-5000)*{0.03,0.1,0.2,0.25,0.3,0.35,0.45}-{0,210,1410,2660,4410,7160,15160},0),2),IF(TRIM(R16)="偶然所得",0,MAX((R16-IF(R16&lt;4000,800,R16*0.2))*10%*{2,3,4}-1000*{0,2,7},0))))</f>
        <v>0</v>
      </c>
      <c r="AH16" s="44">
        <v>0</v>
      </c>
      <c r="AI16" s="44">
        <v>0</v>
      </c>
      <c r="AJ16" s="44">
        <v>0</v>
      </c>
      <c r="AK16" s="50">
        <f t="shared" si="6"/>
        <v>0</v>
      </c>
      <c r="AM16" t="s">
        <v>73</v>
      </c>
      <c r="AN16"/>
      <c r="AO16"/>
    </row>
    <row r="17" spans="1:41" s="3" customFormat="1" ht="16.5" customHeight="1">
      <c r="A17" s="17"/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34"/>
      <c r="Q17" s="39"/>
      <c r="R17" s="38"/>
      <c r="S17" s="38">
        <v>0</v>
      </c>
      <c r="T17" s="38">
        <v>0</v>
      </c>
      <c r="U17" s="38">
        <v>0</v>
      </c>
      <c r="V17" s="38">
        <v>0</v>
      </c>
      <c r="W17" s="38"/>
      <c r="X17" s="38">
        <f t="shared" si="0"/>
        <v>0</v>
      </c>
      <c r="Y17" s="38">
        <v>0</v>
      </c>
      <c r="Z17" s="42"/>
      <c r="AA17" s="43">
        <f t="shared" si="1"/>
        <v>0</v>
      </c>
      <c r="AB17" s="44">
        <f t="shared" si="2"/>
        <v>0</v>
      </c>
      <c r="AC17" s="44">
        <f t="shared" si="3"/>
        <v>0</v>
      </c>
      <c r="AD17" s="44">
        <f t="shared" si="4"/>
        <v>0</v>
      </c>
      <c r="AE17" s="43">
        <f t="shared" si="5"/>
        <v>0</v>
      </c>
      <c r="AF17" s="44"/>
      <c r="AG17" s="44">
        <f>IF(ISBLANK(R17),0,IF(TRIM(N17)="工资薪金所得",ROUND(MAX((R17-5000)*{0.03,0.1,0.2,0.25,0.3,0.35,0.45}-{0,210,1410,2660,4410,7160,15160},0),2),IF(TRIM(R17)="偶然所得",0,MAX((R17-IF(R17&lt;4000,800,R17*0.2))*10%*{2,3,4}-1000*{0,2,7},0))))</f>
        <v>0</v>
      </c>
      <c r="AH17" s="44">
        <v>0</v>
      </c>
      <c r="AI17" s="44">
        <v>0</v>
      </c>
      <c r="AJ17" s="44">
        <v>0</v>
      </c>
      <c r="AK17" s="50">
        <f t="shared" si="6"/>
        <v>0</v>
      </c>
      <c r="AM17" t="s">
        <v>67</v>
      </c>
      <c r="AN17"/>
      <c r="AO17"/>
    </row>
    <row r="18" spans="1:41" s="3" customFormat="1" ht="16.5" customHeight="1">
      <c r="A18" s="17"/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4"/>
      <c r="Q18" s="39"/>
      <c r="R18" s="38"/>
      <c r="S18" s="38">
        <v>0</v>
      </c>
      <c r="T18" s="38">
        <v>0</v>
      </c>
      <c r="U18" s="38">
        <v>0</v>
      </c>
      <c r="V18" s="38">
        <v>0</v>
      </c>
      <c r="W18" s="38"/>
      <c r="X18" s="38">
        <f t="shared" si="0"/>
        <v>0</v>
      </c>
      <c r="Y18" s="38">
        <v>0</v>
      </c>
      <c r="Z18" s="42"/>
      <c r="AA18" s="43">
        <f t="shared" si="1"/>
        <v>0</v>
      </c>
      <c r="AB18" s="44">
        <f t="shared" si="2"/>
        <v>0</v>
      </c>
      <c r="AC18" s="44">
        <f t="shared" si="3"/>
        <v>0</v>
      </c>
      <c r="AD18" s="44">
        <f t="shared" si="4"/>
        <v>0</v>
      </c>
      <c r="AE18" s="43">
        <f t="shared" si="5"/>
        <v>0</v>
      </c>
      <c r="AF18" s="44"/>
      <c r="AG18" s="44">
        <f>IF(ISBLANK(R18),0,IF(TRIM(N18)="工资薪金所得",ROUND(MAX((R18-5000)*{0.03,0.1,0.2,0.25,0.3,0.35,0.45}-{0,210,1410,2660,4410,7160,15160},0),2),IF(TRIM(R18)="偶然所得",0,MAX((R18-IF(R18&lt;4000,800,R18*0.2))*10%*{2,3,4}-1000*{0,2,7},0))))</f>
        <v>0</v>
      </c>
      <c r="AH18" s="44">
        <v>0</v>
      </c>
      <c r="AI18" s="44">
        <v>0</v>
      </c>
      <c r="AJ18" s="44">
        <v>0</v>
      </c>
      <c r="AK18" s="50">
        <f t="shared" si="6"/>
        <v>0</v>
      </c>
      <c r="AM18" t="s">
        <v>74</v>
      </c>
      <c r="AN18"/>
      <c r="AO18"/>
    </row>
    <row r="19" spans="1:41" s="3" customFormat="1" ht="16.5" customHeight="1">
      <c r="A19" s="17"/>
      <c r="B19" s="23"/>
      <c r="C19" s="23"/>
      <c r="D19" s="23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4"/>
      <c r="Q19" s="39"/>
      <c r="R19" s="38"/>
      <c r="S19" s="38">
        <v>0</v>
      </c>
      <c r="T19" s="38">
        <v>0</v>
      </c>
      <c r="U19" s="38">
        <v>0</v>
      </c>
      <c r="V19" s="38">
        <v>0</v>
      </c>
      <c r="W19" s="38"/>
      <c r="X19" s="38">
        <f t="shared" si="0"/>
        <v>0</v>
      </c>
      <c r="Y19" s="38">
        <v>0</v>
      </c>
      <c r="Z19" s="42"/>
      <c r="AA19" s="43">
        <f t="shared" si="1"/>
        <v>0</v>
      </c>
      <c r="AB19" s="44">
        <f t="shared" si="2"/>
        <v>0</v>
      </c>
      <c r="AC19" s="44">
        <f t="shared" si="3"/>
        <v>0</v>
      </c>
      <c r="AD19" s="44">
        <f t="shared" si="4"/>
        <v>0</v>
      </c>
      <c r="AE19" s="43">
        <f t="shared" si="5"/>
        <v>0</v>
      </c>
      <c r="AF19" s="44"/>
      <c r="AG19" s="44">
        <f>IF(ISBLANK(R19),0,IF(TRIM(N19)="工资薪金所得",ROUND(MAX((R19-5000)*{0.03,0.1,0.2,0.25,0.3,0.35,0.45}-{0,210,1410,2660,4410,7160,15160},0),2),IF(TRIM(R19)="偶然所得",0,MAX((R19-IF(R19&lt;4000,800,R19*0.2))*10%*{2,3,4}-1000*{0,2,7},0))))</f>
        <v>0</v>
      </c>
      <c r="AH19" s="44">
        <v>0</v>
      </c>
      <c r="AI19" s="44">
        <v>0</v>
      </c>
      <c r="AJ19" s="44">
        <v>0</v>
      </c>
      <c r="AK19" s="50">
        <f t="shared" si="6"/>
        <v>0</v>
      </c>
      <c r="AM19" t="s">
        <v>75</v>
      </c>
      <c r="AN19"/>
      <c r="AO19"/>
    </row>
    <row r="20" spans="1:41" s="3" customFormat="1" ht="16.5" customHeight="1">
      <c r="A20" s="17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3"/>
      <c r="Q20" s="37"/>
      <c r="R20" s="38"/>
      <c r="S20" s="38">
        <v>0</v>
      </c>
      <c r="T20" s="38">
        <v>0</v>
      </c>
      <c r="U20" s="38">
        <v>0</v>
      </c>
      <c r="V20" s="38">
        <v>0</v>
      </c>
      <c r="W20" s="38"/>
      <c r="X20" s="38">
        <f t="shared" si="0"/>
        <v>0</v>
      </c>
      <c r="Y20" s="38">
        <v>0</v>
      </c>
      <c r="Z20" s="42"/>
      <c r="AA20" s="43">
        <f t="shared" si="1"/>
        <v>0</v>
      </c>
      <c r="AB20" s="44">
        <f t="shared" si="2"/>
        <v>0</v>
      </c>
      <c r="AC20" s="44">
        <f t="shared" si="3"/>
        <v>0</v>
      </c>
      <c r="AD20" s="44">
        <f t="shared" si="4"/>
        <v>0</v>
      </c>
      <c r="AE20" s="43">
        <f t="shared" si="5"/>
        <v>0</v>
      </c>
      <c r="AF20" s="44"/>
      <c r="AG20" s="44">
        <f>IF(ISBLANK(R20),0,IF(TRIM(N20)="工资薪金所得",ROUND(MAX((R20-5000)*{0.03,0.1,0.2,0.25,0.3,0.35,0.45}-{0,210,1410,2660,4410,7160,15160},0),2),IF(TRIM(R20)="偶然所得",0,MAX((R20-IF(R20&lt;4000,800,R20*0.2))*10%*{2,3,4}-1000*{0,2,7},0))))</f>
        <v>0</v>
      </c>
      <c r="AH20" s="44">
        <v>0</v>
      </c>
      <c r="AI20" s="44">
        <v>0</v>
      </c>
      <c r="AJ20" s="44">
        <v>0</v>
      </c>
      <c r="AK20" s="50">
        <f t="shared" si="6"/>
        <v>0</v>
      </c>
      <c r="AM20"/>
      <c r="AN20"/>
      <c r="AO20"/>
    </row>
    <row r="21" spans="1:41" s="3" customFormat="1" ht="16.5" customHeight="1">
      <c r="A21" s="17"/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3"/>
      <c r="Q21" s="37"/>
      <c r="R21" s="38"/>
      <c r="S21" s="38">
        <v>0</v>
      </c>
      <c r="T21" s="38">
        <v>0</v>
      </c>
      <c r="U21" s="38">
        <v>0</v>
      </c>
      <c r="V21" s="38">
        <v>0</v>
      </c>
      <c r="W21" s="38"/>
      <c r="X21" s="38">
        <f t="shared" si="0"/>
        <v>0</v>
      </c>
      <c r="Y21" s="38">
        <v>0</v>
      </c>
      <c r="Z21" s="42"/>
      <c r="AA21" s="43">
        <f t="shared" si="1"/>
        <v>0</v>
      </c>
      <c r="AB21" s="44">
        <f t="shared" si="2"/>
        <v>0</v>
      </c>
      <c r="AC21" s="44">
        <f t="shared" si="3"/>
        <v>0</v>
      </c>
      <c r="AD21" s="44">
        <f t="shared" si="4"/>
        <v>0</v>
      </c>
      <c r="AE21" s="43">
        <f t="shared" si="5"/>
        <v>0</v>
      </c>
      <c r="AF21" s="44"/>
      <c r="AG21" s="44">
        <f>IF(ISBLANK(R21),0,IF(TRIM(N21)="工资薪金所得",ROUND(MAX((R21-5000)*{0.03,0.1,0.2,0.25,0.3,0.35,0.45}-{0,210,1410,2660,4410,7160,15160},0),2),IF(TRIM(R21)="偶然所得",0,MAX((R21-IF(R21&lt;4000,800,R21*0.2))*10%*{2,3,4}-1000*{0,2,7},0))))</f>
        <v>0</v>
      </c>
      <c r="AH21" s="44">
        <v>0</v>
      </c>
      <c r="AI21" s="44">
        <v>0</v>
      </c>
      <c r="AJ21" s="44">
        <v>0</v>
      </c>
      <c r="AK21" s="50">
        <f t="shared" si="6"/>
        <v>0</v>
      </c>
      <c r="AM21" s="1" t="s">
        <v>76</v>
      </c>
      <c r="AN21"/>
      <c r="AO21"/>
    </row>
    <row r="22" spans="1:41" s="3" customFormat="1" ht="16.5" customHeight="1">
      <c r="A22" s="17"/>
      <c r="B22" s="23"/>
      <c r="C22" s="24"/>
      <c r="D22" s="25"/>
      <c r="E22" s="25"/>
      <c r="F22" s="25"/>
      <c r="G22" s="25"/>
      <c r="I22" s="25"/>
      <c r="J22" s="25"/>
      <c r="K22" s="25"/>
      <c r="L22" s="25"/>
      <c r="M22" s="25"/>
      <c r="N22" s="25"/>
      <c r="O22" s="25"/>
      <c r="P22" s="33"/>
      <c r="Q22" s="37"/>
      <c r="R22" s="38"/>
      <c r="S22" s="38">
        <v>0</v>
      </c>
      <c r="T22" s="38">
        <v>0</v>
      </c>
      <c r="U22" s="38">
        <v>0</v>
      </c>
      <c r="V22" s="38">
        <v>0</v>
      </c>
      <c r="W22" s="38"/>
      <c r="X22" s="38">
        <f t="shared" si="0"/>
        <v>0</v>
      </c>
      <c r="Y22" s="38">
        <v>0</v>
      </c>
      <c r="Z22" s="42"/>
      <c r="AA22" s="43">
        <f t="shared" si="1"/>
        <v>0</v>
      </c>
      <c r="AB22" s="44">
        <f t="shared" si="2"/>
        <v>0</v>
      </c>
      <c r="AC22" s="44">
        <f t="shared" si="3"/>
        <v>0</v>
      </c>
      <c r="AD22" s="44">
        <f t="shared" si="4"/>
        <v>0</v>
      </c>
      <c r="AE22" s="43">
        <f t="shared" si="5"/>
        <v>0</v>
      </c>
      <c r="AF22" s="44"/>
      <c r="AG22" s="44">
        <f>IF(ISBLANK(R22),0,IF(TRIM(N22)="工资薪金所得",ROUND(MAX((R22-5000)*{0.03,0.1,0.2,0.25,0.3,0.35,0.45}-{0,210,1410,2660,4410,7160,15160},0),2),IF(TRIM(R22)="偶然所得",0,MAX((R22-IF(R22&lt;4000,800,R22*0.2))*10%*{2,3,4}-1000*{0,2,7},0))))</f>
        <v>0</v>
      </c>
      <c r="AH22" s="44">
        <v>0</v>
      </c>
      <c r="AI22" s="44">
        <v>0</v>
      </c>
      <c r="AJ22" s="44">
        <v>0</v>
      </c>
      <c r="AK22" s="50">
        <f t="shared" si="6"/>
        <v>0</v>
      </c>
      <c r="AM22" t="s">
        <v>77</v>
      </c>
      <c r="AN22"/>
      <c r="AO22"/>
    </row>
    <row r="23" spans="1:41" s="3" customFormat="1" ht="16.5" customHeight="1">
      <c r="A23" s="17"/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3"/>
      <c r="Q23" s="37"/>
      <c r="R23" s="38"/>
      <c r="S23" s="38">
        <v>0</v>
      </c>
      <c r="T23" s="38">
        <v>0</v>
      </c>
      <c r="U23" s="38">
        <v>0</v>
      </c>
      <c r="V23" s="38">
        <v>0</v>
      </c>
      <c r="W23" s="38"/>
      <c r="X23" s="38">
        <f t="shared" si="0"/>
        <v>0</v>
      </c>
      <c r="Y23" s="38">
        <v>0</v>
      </c>
      <c r="Z23" s="42"/>
      <c r="AA23" s="43">
        <f t="shared" si="1"/>
        <v>0</v>
      </c>
      <c r="AB23" s="44">
        <f t="shared" si="2"/>
        <v>0</v>
      </c>
      <c r="AC23" s="44">
        <f t="shared" si="3"/>
        <v>0</v>
      </c>
      <c r="AD23" s="44">
        <f t="shared" si="4"/>
        <v>0</v>
      </c>
      <c r="AE23" s="43">
        <f t="shared" si="5"/>
        <v>0</v>
      </c>
      <c r="AF23" s="44"/>
      <c r="AG23" s="44">
        <f>IF(ISBLANK(R23),0,IF(TRIM(N23)="工资薪金所得",ROUND(MAX((R23-5000)*{0.03,0.1,0.2,0.25,0.3,0.35,0.45}-{0,210,1410,2660,4410,7160,15160},0),2),IF(TRIM(R23)="偶然所得",0,MAX((R23-IF(R23&lt;4000,800,R23*0.2))*10%*{2,3,4}-1000*{0,2,7},0))))</f>
        <v>0</v>
      </c>
      <c r="AH23" s="44">
        <v>0</v>
      </c>
      <c r="AI23" s="44">
        <v>0</v>
      </c>
      <c r="AJ23" s="44">
        <v>0</v>
      </c>
      <c r="AK23" s="50">
        <f t="shared" si="6"/>
        <v>0</v>
      </c>
      <c r="AM23" t="s">
        <v>78</v>
      </c>
      <c r="AN23"/>
      <c r="AO23"/>
    </row>
    <row r="24" spans="1:41" s="3" customFormat="1" ht="16.5" customHeight="1">
      <c r="A24" s="17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3"/>
      <c r="Q24" s="37"/>
      <c r="R24" s="38"/>
      <c r="S24" s="38">
        <v>0</v>
      </c>
      <c r="T24" s="38">
        <v>0</v>
      </c>
      <c r="U24" s="38">
        <v>0</v>
      </c>
      <c r="V24" s="38">
        <v>0</v>
      </c>
      <c r="W24" s="38"/>
      <c r="X24" s="38">
        <f t="shared" si="0"/>
        <v>0</v>
      </c>
      <c r="Y24" s="38">
        <v>0</v>
      </c>
      <c r="Z24" s="42"/>
      <c r="AA24" s="43">
        <f t="shared" si="1"/>
        <v>0</v>
      </c>
      <c r="AB24" s="44">
        <f t="shared" si="2"/>
        <v>0</v>
      </c>
      <c r="AC24" s="44">
        <f t="shared" si="3"/>
        <v>0</v>
      </c>
      <c r="AD24" s="44">
        <f t="shared" si="4"/>
        <v>0</v>
      </c>
      <c r="AE24" s="43">
        <f t="shared" si="5"/>
        <v>0</v>
      </c>
      <c r="AF24" s="44"/>
      <c r="AG24" s="44">
        <f>IF(ISBLANK(R24),0,IF(TRIM(N24)="工资薪金所得",ROUND(MAX((R24-5000)*{0.03,0.1,0.2,0.25,0.3,0.35,0.45}-{0,210,1410,2660,4410,7160,15160},0),2),IF(TRIM(R24)="偶然所得",0,MAX((R24-IF(R24&lt;4000,800,R24*0.2))*10%*{2,3,4}-1000*{0,2,7},0))))</f>
        <v>0</v>
      </c>
      <c r="AH24" s="44">
        <v>0</v>
      </c>
      <c r="AI24" s="44">
        <v>0</v>
      </c>
      <c r="AJ24" s="44">
        <v>0</v>
      </c>
      <c r="AK24" s="50">
        <f t="shared" si="6"/>
        <v>0</v>
      </c>
      <c r="AM24"/>
      <c r="AN24"/>
      <c r="AO24"/>
    </row>
    <row r="25" spans="1:41" s="3" customFormat="1" ht="16.5" customHeight="1">
      <c r="A25" s="17"/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3"/>
      <c r="Q25" s="37"/>
      <c r="R25" s="38"/>
      <c r="S25" s="38">
        <v>0</v>
      </c>
      <c r="T25" s="38">
        <v>0</v>
      </c>
      <c r="U25" s="38">
        <v>0</v>
      </c>
      <c r="V25" s="38">
        <v>0</v>
      </c>
      <c r="W25" s="38"/>
      <c r="X25" s="38">
        <f t="shared" si="0"/>
        <v>0</v>
      </c>
      <c r="Y25" s="38">
        <v>0</v>
      </c>
      <c r="Z25" s="42"/>
      <c r="AA25" s="43">
        <f t="shared" si="1"/>
        <v>0</v>
      </c>
      <c r="AB25" s="44">
        <f t="shared" si="2"/>
        <v>0</v>
      </c>
      <c r="AC25" s="44">
        <f t="shared" si="3"/>
        <v>0</v>
      </c>
      <c r="AD25" s="44">
        <f t="shared" si="4"/>
        <v>0</v>
      </c>
      <c r="AE25" s="43">
        <f t="shared" si="5"/>
        <v>0</v>
      </c>
      <c r="AF25" s="44"/>
      <c r="AG25" s="44">
        <f>IF(ISBLANK(R25),0,IF(TRIM(N25)="工资薪金所得",ROUND(MAX((R25-5000)*{0.03,0.1,0.2,0.25,0.3,0.35,0.45}-{0,210,1410,2660,4410,7160,15160},0),2),IF(TRIM(R25)="偶然所得",0,MAX((R25-IF(R25&lt;4000,800,R25*0.2))*10%*{2,3,4}-1000*{0,2,7},0))))</f>
        <v>0</v>
      </c>
      <c r="AH25" s="44">
        <v>0</v>
      </c>
      <c r="AI25" s="44">
        <v>0</v>
      </c>
      <c r="AJ25" s="44">
        <v>0</v>
      </c>
      <c r="AK25" s="50">
        <f t="shared" si="6"/>
        <v>0</v>
      </c>
      <c r="AM25" s="1" t="s">
        <v>79</v>
      </c>
      <c r="AN25"/>
      <c r="AO25"/>
    </row>
    <row r="26" spans="1:41" s="3" customFormat="1" ht="16.5" customHeight="1">
      <c r="A26" s="17"/>
      <c r="B26" s="23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3"/>
      <c r="Q26" s="37"/>
      <c r="R26" s="38"/>
      <c r="S26" s="38">
        <v>0</v>
      </c>
      <c r="T26" s="38">
        <v>0</v>
      </c>
      <c r="U26" s="38">
        <v>0</v>
      </c>
      <c r="V26" s="38">
        <v>0</v>
      </c>
      <c r="W26" s="38"/>
      <c r="X26" s="38">
        <f t="shared" si="0"/>
        <v>0</v>
      </c>
      <c r="Y26" s="38">
        <v>0</v>
      </c>
      <c r="Z26" s="42"/>
      <c r="AA26" s="43">
        <f t="shared" si="1"/>
        <v>0</v>
      </c>
      <c r="AB26" s="44">
        <f t="shared" si="2"/>
        <v>0</v>
      </c>
      <c r="AC26" s="44">
        <f t="shared" si="3"/>
        <v>0</v>
      </c>
      <c r="AD26" s="44">
        <f t="shared" si="4"/>
        <v>0</v>
      </c>
      <c r="AE26" s="43">
        <f t="shared" si="5"/>
        <v>0</v>
      </c>
      <c r="AF26" s="44"/>
      <c r="AG26" s="44">
        <f>IF(ISBLANK(R26),0,IF(TRIM(N26)="工资薪金所得",ROUND(MAX((R26-5000)*{0.03,0.1,0.2,0.25,0.3,0.35,0.45}-{0,210,1410,2660,4410,7160,15160},0),2),IF(TRIM(R26)="偶然所得",0,MAX((R26-IF(R26&lt;4000,800,R26*0.2))*10%*{2,3,4}-1000*{0,2,7},0))))</f>
        <v>0</v>
      </c>
      <c r="AH26" s="44">
        <v>0</v>
      </c>
      <c r="AI26" s="44">
        <v>0</v>
      </c>
      <c r="AJ26" s="44">
        <v>0</v>
      </c>
      <c r="AK26" s="50">
        <f t="shared" si="6"/>
        <v>0</v>
      </c>
      <c r="AM26" t="s">
        <v>80</v>
      </c>
      <c r="AN26"/>
      <c r="AO26"/>
    </row>
    <row r="27" spans="1:41" s="3" customFormat="1" ht="16.5" customHeight="1">
      <c r="A27" s="17"/>
      <c r="B27" s="23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3"/>
      <c r="Q27" s="37"/>
      <c r="R27" s="38"/>
      <c r="S27" s="38">
        <v>0</v>
      </c>
      <c r="T27" s="38">
        <v>0</v>
      </c>
      <c r="U27" s="38">
        <v>0</v>
      </c>
      <c r="V27" s="38">
        <v>0</v>
      </c>
      <c r="W27" s="38"/>
      <c r="X27" s="38">
        <f t="shared" si="0"/>
        <v>0</v>
      </c>
      <c r="Y27" s="38">
        <v>0</v>
      </c>
      <c r="Z27" s="42"/>
      <c r="AA27" s="43">
        <f t="shared" si="1"/>
        <v>0</v>
      </c>
      <c r="AB27" s="44">
        <f t="shared" si="2"/>
        <v>0</v>
      </c>
      <c r="AC27" s="44">
        <f t="shared" si="3"/>
        <v>0</v>
      </c>
      <c r="AD27" s="44">
        <f t="shared" si="4"/>
        <v>0</v>
      </c>
      <c r="AE27" s="43">
        <f t="shared" si="5"/>
        <v>0</v>
      </c>
      <c r="AF27" s="44"/>
      <c r="AG27" s="44">
        <f>IF(ISBLANK(R27),0,IF(TRIM(N27)="工资薪金所得",ROUND(MAX((R27-5000)*{0.03,0.1,0.2,0.25,0.3,0.35,0.45}-{0,210,1410,2660,4410,7160,15160},0),2),IF(TRIM(R27)="偶然所得",0,MAX((R27-IF(R27&lt;4000,800,R27*0.2))*10%*{2,3,4}-1000*{0,2,7},0))))</f>
        <v>0</v>
      </c>
      <c r="AH27" s="44">
        <v>0</v>
      </c>
      <c r="AI27" s="44">
        <v>0</v>
      </c>
      <c r="AJ27" s="44">
        <v>0</v>
      </c>
      <c r="AK27" s="50">
        <f t="shared" si="6"/>
        <v>0</v>
      </c>
      <c r="AM27" t="s">
        <v>81</v>
      </c>
      <c r="AN27"/>
      <c r="AO27"/>
    </row>
    <row r="28" spans="1:41" s="3" customFormat="1" ht="16.5" customHeight="1">
      <c r="A28" s="17"/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33"/>
      <c r="Q28" s="37"/>
      <c r="R28" s="38"/>
      <c r="S28" s="38">
        <v>0</v>
      </c>
      <c r="T28" s="38">
        <v>0</v>
      </c>
      <c r="U28" s="38">
        <v>0</v>
      </c>
      <c r="V28" s="38">
        <v>0</v>
      </c>
      <c r="W28" s="38"/>
      <c r="X28" s="38">
        <f t="shared" si="0"/>
        <v>0</v>
      </c>
      <c r="Y28" s="38">
        <v>0</v>
      </c>
      <c r="Z28" s="42"/>
      <c r="AA28" s="43">
        <f t="shared" si="1"/>
        <v>0</v>
      </c>
      <c r="AB28" s="44">
        <f t="shared" si="2"/>
        <v>0</v>
      </c>
      <c r="AC28" s="44">
        <f t="shared" si="3"/>
        <v>0</v>
      </c>
      <c r="AD28" s="44">
        <f t="shared" si="4"/>
        <v>0</v>
      </c>
      <c r="AE28" s="43">
        <f t="shared" si="5"/>
        <v>0</v>
      </c>
      <c r="AF28" s="44"/>
      <c r="AG28" s="44">
        <f>IF(ISBLANK(R28),0,IF(TRIM(N28)="工资薪金所得",ROUND(MAX((R28-5000)*{0.03,0.1,0.2,0.25,0.3,0.35,0.45}-{0,210,1410,2660,4410,7160,15160},0),2),IF(TRIM(R28)="偶然所得",0,MAX((R28-IF(R28&lt;4000,800,R28*0.2))*10%*{2,3,4}-1000*{0,2,7},0))))</f>
        <v>0</v>
      </c>
      <c r="AH28" s="44">
        <v>0</v>
      </c>
      <c r="AI28" s="44">
        <v>0</v>
      </c>
      <c r="AJ28" s="44">
        <v>0</v>
      </c>
      <c r="AK28" s="50">
        <f t="shared" si="6"/>
        <v>0</v>
      </c>
      <c r="AM28" t="s">
        <v>82</v>
      </c>
      <c r="AN28"/>
      <c r="AO28"/>
    </row>
    <row r="29" spans="1:41" s="3" customFormat="1" ht="16.5" customHeight="1">
      <c r="A29" s="17"/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3"/>
      <c r="Q29" s="37"/>
      <c r="R29" s="38"/>
      <c r="S29" s="38">
        <v>0</v>
      </c>
      <c r="T29" s="38">
        <v>0</v>
      </c>
      <c r="U29" s="38">
        <v>0</v>
      </c>
      <c r="V29" s="38">
        <v>0</v>
      </c>
      <c r="W29" s="38"/>
      <c r="X29" s="38">
        <f t="shared" si="0"/>
        <v>0</v>
      </c>
      <c r="Y29" s="38">
        <v>0</v>
      </c>
      <c r="Z29" s="42"/>
      <c r="AA29" s="43">
        <f t="shared" si="1"/>
        <v>0</v>
      </c>
      <c r="AB29" s="44">
        <f t="shared" si="2"/>
        <v>0</v>
      </c>
      <c r="AC29" s="44">
        <f t="shared" si="3"/>
        <v>0</v>
      </c>
      <c r="AD29" s="44">
        <f t="shared" si="4"/>
        <v>0</v>
      </c>
      <c r="AE29" s="43">
        <f t="shared" si="5"/>
        <v>0</v>
      </c>
      <c r="AF29" s="44"/>
      <c r="AG29" s="44">
        <f>IF(ISBLANK(R29),0,IF(TRIM(N29)="工资薪金所得",ROUND(MAX((R29-5000)*{0.03,0.1,0.2,0.25,0.3,0.35,0.45}-{0,210,1410,2660,4410,7160,15160},0),2),IF(TRIM(R29)="偶然所得",0,MAX((R29-IF(R29&lt;4000,800,R29*0.2))*10%*{2,3,4}-1000*{0,2,7},0))))</f>
        <v>0</v>
      </c>
      <c r="AH29" s="44">
        <v>0</v>
      </c>
      <c r="AI29" s="44">
        <v>0</v>
      </c>
      <c r="AJ29" s="44">
        <v>0</v>
      </c>
      <c r="AK29" s="50">
        <f t="shared" si="6"/>
        <v>0</v>
      </c>
      <c r="AM29" t="s">
        <v>83</v>
      </c>
      <c r="AN29"/>
      <c r="AO29"/>
    </row>
    <row r="30" spans="1:41" s="3" customFormat="1" ht="16.5" customHeight="1">
      <c r="A30" s="17"/>
      <c r="B30" s="23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3"/>
      <c r="Q30" s="37"/>
      <c r="R30" s="38"/>
      <c r="S30" s="38">
        <v>0</v>
      </c>
      <c r="T30" s="38">
        <v>0</v>
      </c>
      <c r="U30" s="38">
        <v>0</v>
      </c>
      <c r="V30" s="38">
        <v>0</v>
      </c>
      <c r="W30" s="38"/>
      <c r="X30" s="38">
        <f t="shared" si="0"/>
        <v>0</v>
      </c>
      <c r="Y30" s="38">
        <v>0</v>
      </c>
      <c r="Z30" s="42"/>
      <c r="AA30" s="43">
        <f t="shared" si="1"/>
        <v>0</v>
      </c>
      <c r="AB30" s="44">
        <f t="shared" si="2"/>
        <v>0</v>
      </c>
      <c r="AC30" s="44">
        <f t="shared" si="3"/>
        <v>0</v>
      </c>
      <c r="AD30" s="44">
        <f t="shared" si="4"/>
        <v>0</v>
      </c>
      <c r="AE30" s="43">
        <f t="shared" si="5"/>
        <v>0</v>
      </c>
      <c r="AF30" s="44"/>
      <c r="AG30" s="44">
        <f>IF(ISBLANK(R30),0,IF(TRIM(N30)="工资薪金所得",ROUND(MAX((R30-5000)*{0.03,0.1,0.2,0.25,0.3,0.35,0.45}-{0,210,1410,2660,4410,7160,15160},0),2),IF(TRIM(R30)="偶然所得",0,MAX((R30-IF(R30&lt;4000,800,R30*0.2))*10%*{2,3,4}-1000*{0,2,7},0))))</f>
        <v>0</v>
      </c>
      <c r="AH30" s="44">
        <v>0</v>
      </c>
      <c r="AI30" s="44">
        <v>0</v>
      </c>
      <c r="AJ30" s="44">
        <v>0</v>
      </c>
      <c r="AK30" s="50">
        <f t="shared" si="6"/>
        <v>0</v>
      </c>
      <c r="AM30" t="s">
        <v>84</v>
      </c>
      <c r="AN30"/>
      <c r="AO30"/>
    </row>
    <row r="31" spans="1:41" s="3" customFormat="1" ht="16.5" customHeight="1">
      <c r="A31" s="17"/>
      <c r="B31" s="23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3"/>
      <c r="Q31" s="37"/>
      <c r="R31" s="38"/>
      <c r="S31" s="38">
        <v>0</v>
      </c>
      <c r="T31" s="38">
        <v>0</v>
      </c>
      <c r="U31" s="38">
        <v>0</v>
      </c>
      <c r="V31" s="38">
        <v>0</v>
      </c>
      <c r="W31" s="38"/>
      <c r="X31" s="38">
        <f t="shared" si="0"/>
        <v>0</v>
      </c>
      <c r="Y31" s="38">
        <v>0</v>
      </c>
      <c r="Z31" s="42"/>
      <c r="AA31" s="43">
        <f t="shared" si="1"/>
        <v>0</v>
      </c>
      <c r="AB31" s="44">
        <f t="shared" si="2"/>
        <v>0</v>
      </c>
      <c r="AC31" s="44">
        <f t="shared" si="3"/>
        <v>0</v>
      </c>
      <c r="AD31" s="44">
        <f t="shared" si="4"/>
        <v>0</v>
      </c>
      <c r="AE31" s="43">
        <f t="shared" si="5"/>
        <v>0</v>
      </c>
      <c r="AF31" s="44"/>
      <c r="AG31" s="44">
        <f>IF(ISBLANK(R31),0,IF(TRIM(N31)="工资薪金所得",ROUND(MAX((R31-5000)*{0.03,0.1,0.2,0.25,0.3,0.35,0.45}-{0,210,1410,2660,4410,7160,15160},0),2),IF(TRIM(R31)="偶然所得",0,MAX((R31-IF(R31&lt;4000,800,R31*0.2))*10%*{2,3,4}-1000*{0,2,7},0))))</f>
        <v>0</v>
      </c>
      <c r="AH31" s="44">
        <v>0</v>
      </c>
      <c r="AI31" s="44">
        <v>0</v>
      </c>
      <c r="AJ31" s="44">
        <v>0</v>
      </c>
      <c r="AK31" s="50">
        <f t="shared" si="6"/>
        <v>0</v>
      </c>
      <c r="AM31"/>
      <c r="AN31"/>
      <c r="AO31"/>
    </row>
    <row r="32" spans="1:41" s="3" customFormat="1" ht="16.5" customHeight="1">
      <c r="A32" s="17"/>
      <c r="B32" s="23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33"/>
      <c r="Q32" s="37"/>
      <c r="R32" s="38"/>
      <c r="S32" s="38">
        <v>0</v>
      </c>
      <c r="T32" s="38">
        <v>0</v>
      </c>
      <c r="U32" s="38">
        <v>0</v>
      </c>
      <c r="V32" s="38">
        <v>0</v>
      </c>
      <c r="W32" s="38"/>
      <c r="X32" s="38">
        <f t="shared" si="0"/>
        <v>0</v>
      </c>
      <c r="Y32" s="38">
        <v>0</v>
      </c>
      <c r="Z32" s="42"/>
      <c r="AA32" s="43">
        <f t="shared" si="1"/>
        <v>0</v>
      </c>
      <c r="AB32" s="44">
        <f t="shared" si="2"/>
        <v>0</v>
      </c>
      <c r="AC32" s="44">
        <f t="shared" si="3"/>
        <v>0</v>
      </c>
      <c r="AD32" s="44">
        <f t="shared" si="4"/>
        <v>0</v>
      </c>
      <c r="AE32" s="43">
        <f t="shared" si="5"/>
        <v>0</v>
      </c>
      <c r="AF32" s="44"/>
      <c r="AG32" s="44">
        <f>IF(ISBLANK(R32),0,IF(TRIM(N32)="工资薪金所得",ROUND(MAX((R32-5000)*{0.03,0.1,0.2,0.25,0.3,0.35,0.45}-{0,210,1410,2660,4410,7160,15160},0),2),IF(TRIM(R32)="偶然所得",0,MAX((R32-IF(R32&lt;4000,800,R32*0.2))*10%*{2,3,4}-1000*{0,2,7},0))))</f>
        <v>0</v>
      </c>
      <c r="AH32" s="44">
        <v>0</v>
      </c>
      <c r="AI32" s="44">
        <v>0</v>
      </c>
      <c r="AJ32" s="44">
        <v>0</v>
      </c>
      <c r="AK32" s="50">
        <f t="shared" si="6"/>
        <v>0</v>
      </c>
      <c r="AM32" s="1" t="s">
        <v>85</v>
      </c>
      <c r="AN32"/>
      <c r="AO32"/>
    </row>
    <row r="33" spans="1:41" s="3" customFormat="1" ht="16.5" customHeight="1">
      <c r="A33" s="17"/>
      <c r="B33" s="23"/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33"/>
      <c r="Q33" s="37"/>
      <c r="R33" s="38"/>
      <c r="S33" s="38">
        <v>0</v>
      </c>
      <c r="T33" s="38">
        <v>0</v>
      </c>
      <c r="U33" s="38">
        <v>0</v>
      </c>
      <c r="V33" s="38">
        <v>0</v>
      </c>
      <c r="W33" s="38"/>
      <c r="X33" s="38">
        <f t="shared" si="0"/>
        <v>0</v>
      </c>
      <c r="Y33" s="38">
        <v>0</v>
      </c>
      <c r="Z33" s="42"/>
      <c r="AA33" s="43">
        <f t="shared" si="1"/>
        <v>0</v>
      </c>
      <c r="AB33" s="44">
        <f t="shared" si="2"/>
        <v>0</v>
      </c>
      <c r="AC33" s="44">
        <f t="shared" si="3"/>
        <v>0</v>
      </c>
      <c r="AD33" s="44">
        <f t="shared" si="4"/>
        <v>0</v>
      </c>
      <c r="AE33" s="43">
        <f t="shared" si="5"/>
        <v>0</v>
      </c>
      <c r="AF33" s="44"/>
      <c r="AG33" s="44">
        <f>IF(ISBLANK(R33),0,IF(TRIM(N33)="工资薪金所得",ROUND(MAX((R33-5000)*{0.03,0.1,0.2,0.25,0.3,0.35,0.45}-{0,210,1410,2660,4410,7160,15160},0),2),IF(TRIM(R33)="偶然所得",0,MAX((R33-IF(R33&lt;4000,800,R33*0.2))*10%*{2,3,4}-1000*{0,2,7},0))))</f>
        <v>0</v>
      </c>
      <c r="AH33" s="44">
        <v>0</v>
      </c>
      <c r="AI33" s="44">
        <v>0</v>
      </c>
      <c r="AJ33" s="44">
        <v>0</v>
      </c>
      <c r="AK33" s="50">
        <f t="shared" si="6"/>
        <v>0</v>
      </c>
      <c r="AM33" t="s">
        <v>86</v>
      </c>
      <c r="AN33"/>
      <c r="AO33"/>
    </row>
    <row r="34" spans="1:41" s="3" customFormat="1" ht="16.5" customHeight="1">
      <c r="A34" s="17"/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3"/>
      <c r="Q34" s="37"/>
      <c r="R34" s="38"/>
      <c r="S34" s="38">
        <v>0</v>
      </c>
      <c r="T34" s="38">
        <v>0</v>
      </c>
      <c r="U34" s="38">
        <v>0</v>
      </c>
      <c r="V34" s="38">
        <v>0</v>
      </c>
      <c r="W34" s="38"/>
      <c r="X34" s="38">
        <f t="shared" si="0"/>
        <v>0</v>
      </c>
      <c r="Y34" s="38">
        <v>0</v>
      </c>
      <c r="Z34" s="42"/>
      <c r="AA34" s="43">
        <f t="shared" si="1"/>
        <v>0</v>
      </c>
      <c r="AB34" s="44">
        <f t="shared" si="2"/>
        <v>0</v>
      </c>
      <c r="AC34" s="44">
        <f t="shared" si="3"/>
        <v>0</v>
      </c>
      <c r="AD34" s="44">
        <f t="shared" si="4"/>
        <v>0</v>
      </c>
      <c r="AE34" s="43">
        <f t="shared" si="5"/>
        <v>0</v>
      </c>
      <c r="AF34" s="44"/>
      <c r="AG34" s="44">
        <f>IF(ISBLANK(R34),0,IF(TRIM(N34)="工资薪金所得",ROUND(MAX((R34-5000)*{0.03,0.1,0.2,0.25,0.3,0.35,0.45}-{0,210,1410,2660,4410,7160,15160},0),2),IF(TRIM(R34)="偶然所得",0,MAX((R34-IF(R34&lt;4000,800,R34*0.2))*10%*{2,3,4}-1000*{0,2,7},0))))</f>
        <v>0</v>
      </c>
      <c r="AH34" s="44">
        <v>0</v>
      </c>
      <c r="AI34" s="44">
        <v>0</v>
      </c>
      <c r="AJ34" s="44">
        <v>0</v>
      </c>
      <c r="AK34" s="50">
        <f t="shared" si="6"/>
        <v>0</v>
      </c>
      <c r="AM34" t="s">
        <v>87</v>
      </c>
      <c r="AN34"/>
      <c r="AO34"/>
    </row>
    <row r="35" spans="1:40" ht="16.5" customHeight="1">
      <c r="A35" s="216" t="s">
        <v>95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8"/>
      <c r="AJ35" s="51">
        <f>SUM(AK13:AK34)</f>
        <v>0</v>
      </c>
      <c r="AL35"/>
      <c r="AM35"/>
      <c r="AN35"/>
    </row>
    <row r="36" spans="1:40" ht="16.5" customHeight="1">
      <c r="A36" s="216" t="s">
        <v>97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8"/>
      <c r="AJ36" s="52">
        <f>AJ35</f>
        <v>0</v>
      </c>
      <c r="AL36" s="1" t="s">
        <v>88</v>
      </c>
      <c r="AM36"/>
      <c r="AN36"/>
    </row>
    <row r="37" spans="1:40" ht="16.5" customHeight="1">
      <c r="A37" s="219" t="s">
        <v>189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1"/>
      <c r="AL37" t="s">
        <v>89</v>
      </c>
      <c r="AM37"/>
      <c r="AN37"/>
    </row>
    <row r="38" spans="1:40" ht="27.75" customHeight="1">
      <c r="A38" s="247" t="s">
        <v>101</v>
      </c>
      <c r="B38" s="248"/>
      <c r="C38" s="249"/>
      <c r="D38" s="26"/>
      <c r="E38" s="148" t="s">
        <v>190</v>
      </c>
      <c r="F38" s="145"/>
      <c r="G38" s="145"/>
      <c r="H38" s="145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222"/>
      <c r="U38" s="253" t="s">
        <v>103</v>
      </c>
      <c r="V38" s="254"/>
      <c r="W38" s="255"/>
      <c r="X38" s="148" t="s">
        <v>191</v>
      </c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  <c r="AL38" t="s">
        <v>90</v>
      </c>
      <c r="AM38"/>
      <c r="AN38"/>
    </row>
    <row r="39" spans="1:40" ht="14.25" customHeight="1">
      <c r="A39" s="250"/>
      <c r="B39" s="251"/>
      <c r="C39" s="172"/>
      <c r="D39" s="27"/>
      <c r="E39" s="174" t="s">
        <v>192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225"/>
      <c r="U39" s="256"/>
      <c r="V39" s="180"/>
      <c r="W39" s="181"/>
      <c r="X39" s="174" t="s">
        <v>193</v>
      </c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226"/>
      <c r="AL39" t="s">
        <v>91</v>
      </c>
      <c r="AM39"/>
      <c r="AN39"/>
    </row>
    <row r="40" spans="1:40" ht="14.25" customHeight="1">
      <c r="A40" s="250"/>
      <c r="B40" s="251"/>
      <c r="C40" s="172"/>
      <c r="D40" s="27"/>
      <c r="E40" s="174" t="s">
        <v>194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225"/>
      <c r="U40" s="256"/>
      <c r="V40" s="180"/>
      <c r="W40" s="181"/>
      <c r="X40" s="174" t="s">
        <v>195</v>
      </c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226"/>
      <c r="AL40" t="s">
        <v>92</v>
      </c>
      <c r="AM40"/>
      <c r="AN40"/>
    </row>
    <row r="41" spans="1:40" ht="15" customHeight="1">
      <c r="A41" s="252"/>
      <c r="B41" s="133"/>
      <c r="C41" s="173"/>
      <c r="D41" s="28"/>
      <c r="E41" s="227" t="s">
        <v>196</v>
      </c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9"/>
      <c r="U41" s="257"/>
      <c r="V41" s="258"/>
      <c r="W41" s="259"/>
      <c r="X41" s="40"/>
      <c r="Y41" s="28"/>
      <c r="Z41" s="28"/>
      <c r="AA41" s="230" t="s">
        <v>197</v>
      </c>
      <c r="AB41" s="230"/>
      <c r="AC41" s="230"/>
      <c r="AD41" s="28"/>
      <c r="AE41" s="28"/>
      <c r="AF41" s="28"/>
      <c r="AG41" s="28"/>
      <c r="AH41" s="28"/>
      <c r="AI41" s="28"/>
      <c r="AJ41" s="53"/>
      <c r="AL41" t="s">
        <v>93</v>
      </c>
      <c r="AM41"/>
      <c r="AN41"/>
    </row>
    <row r="42" spans="1:40" ht="15" customHeight="1">
      <c r="A42" s="152" t="s">
        <v>114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231"/>
      <c r="AL42" t="s">
        <v>94</v>
      </c>
      <c r="AM42"/>
      <c r="AN42"/>
    </row>
    <row r="43" spans="1:40" ht="22.5" customHeight="1">
      <c r="A43" s="157" t="s">
        <v>198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232"/>
      <c r="AL43" t="s">
        <v>96</v>
      </c>
      <c r="AM43"/>
      <c r="AN43"/>
    </row>
    <row r="44" spans="1:40" s="5" customFormat="1" ht="68.25" customHeight="1">
      <c r="A44" s="233" t="s">
        <v>117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L44" t="s">
        <v>98</v>
      </c>
      <c r="AM44"/>
      <c r="AN44"/>
    </row>
    <row r="45" spans="2:40" s="5" customFormat="1" ht="22.5" customHeight="1">
      <c r="B45" s="29"/>
      <c r="AL45" t="s">
        <v>100</v>
      </c>
      <c r="AM45"/>
      <c r="AN45"/>
    </row>
    <row r="46" spans="2:40" s="6" customFormat="1" ht="22.5" customHeight="1">
      <c r="B46" s="30"/>
      <c r="AL46" t="s">
        <v>104</v>
      </c>
      <c r="AM46"/>
      <c r="AN46"/>
    </row>
    <row r="47" spans="1:40" ht="14.2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AL47" t="s">
        <v>107</v>
      </c>
      <c r="AM47"/>
      <c r="AN47"/>
    </row>
    <row r="48" spans="1:40" ht="14.25">
      <c r="A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L48" t="s">
        <v>110</v>
      </c>
      <c r="AM48"/>
      <c r="AN48"/>
    </row>
    <row r="49" spans="1:40" ht="14.25">
      <c r="A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AL49" t="s">
        <v>113</v>
      </c>
      <c r="AM49"/>
      <c r="AN49"/>
    </row>
    <row r="50" spans="1:40" ht="14.25">
      <c r="A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AL50"/>
      <c r="AM50"/>
      <c r="AN50"/>
    </row>
    <row r="51" spans="1:40" ht="14.25">
      <c r="A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AL51" s="1" t="s">
        <v>116</v>
      </c>
      <c r="AM51"/>
      <c r="AN51"/>
    </row>
    <row r="52" spans="1:40" ht="14.25">
      <c r="A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AL52" t="s">
        <v>118</v>
      </c>
      <c r="AM52"/>
      <c r="AN52"/>
    </row>
    <row r="53" spans="1:40" ht="14.25">
      <c r="A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AL53" t="s">
        <v>119</v>
      </c>
      <c r="AM53"/>
      <c r="AN53"/>
    </row>
    <row r="54" spans="1:40" ht="14.25">
      <c r="A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AL54" t="s">
        <v>120</v>
      </c>
      <c r="AM54"/>
      <c r="AN54"/>
    </row>
    <row r="55" spans="1:40" ht="14.25">
      <c r="A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AL55" t="s">
        <v>121</v>
      </c>
      <c r="AM55"/>
      <c r="AN55"/>
    </row>
    <row r="56" spans="1:40" ht="14.25">
      <c r="A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AL56" t="s">
        <v>122</v>
      </c>
      <c r="AM56"/>
      <c r="AN56"/>
    </row>
    <row r="57" spans="1:40" ht="14.25">
      <c r="A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AL57" t="s">
        <v>123</v>
      </c>
      <c r="AM57"/>
      <c r="AN57"/>
    </row>
    <row r="58" spans="1:40" ht="14.25">
      <c r="A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AL58" t="s">
        <v>124</v>
      </c>
      <c r="AM58"/>
      <c r="AN58"/>
    </row>
    <row r="59" spans="1:40" ht="14.25">
      <c r="A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AL59" t="s">
        <v>125</v>
      </c>
      <c r="AM59"/>
      <c r="AN59"/>
    </row>
    <row r="60" spans="1:40" ht="14.25">
      <c r="A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AL60" t="s">
        <v>126</v>
      </c>
      <c r="AM60"/>
      <c r="AN60"/>
    </row>
    <row r="61" spans="1:40" ht="14.25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AL61" t="s">
        <v>127</v>
      </c>
      <c r="AM61"/>
      <c r="AN61"/>
    </row>
    <row r="62" spans="1:40" ht="14.25">
      <c r="A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AL62" t="s">
        <v>128</v>
      </c>
      <c r="AM62"/>
      <c r="AN62"/>
    </row>
    <row r="63" spans="1:40" ht="14.25">
      <c r="A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AL63" t="s">
        <v>129</v>
      </c>
      <c r="AM63"/>
      <c r="AN63"/>
    </row>
    <row r="64" spans="1:40" ht="14.25">
      <c r="A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AL64" t="s">
        <v>130</v>
      </c>
      <c r="AM64"/>
      <c r="AN64"/>
    </row>
    <row r="65" spans="1:40" ht="14.25">
      <c r="A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AL65" t="s">
        <v>131</v>
      </c>
      <c r="AM65"/>
      <c r="AN65"/>
    </row>
    <row r="66" spans="1:40" ht="14.25">
      <c r="A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AL66" t="s">
        <v>132</v>
      </c>
      <c r="AM66"/>
      <c r="AN66"/>
    </row>
    <row r="67" spans="1:40" ht="14.25">
      <c r="A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AL67" t="s">
        <v>133</v>
      </c>
      <c r="AM67"/>
      <c r="AN67"/>
    </row>
    <row r="68" spans="1:40" ht="14.25">
      <c r="A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AL68" t="s">
        <v>134</v>
      </c>
      <c r="AM68"/>
      <c r="AN68"/>
    </row>
    <row r="69" spans="1:40" ht="14.25">
      <c r="A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AL69" t="s">
        <v>135</v>
      </c>
      <c r="AM69"/>
      <c r="AN69"/>
    </row>
    <row r="70" spans="1:40" ht="14.25">
      <c r="A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AL70" t="s">
        <v>136</v>
      </c>
      <c r="AM70"/>
      <c r="AN70"/>
    </row>
    <row r="71" spans="1:40" ht="14.25">
      <c r="A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AL71" t="s">
        <v>137</v>
      </c>
      <c r="AM71"/>
      <c r="AN71"/>
    </row>
    <row r="72" spans="1:40" ht="14.25">
      <c r="A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AL72" t="s">
        <v>138</v>
      </c>
      <c r="AM72"/>
      <c r="AN72"/>
    </row>
    <row r="73" spans="1:40" ht="14.25">
      <c r="A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AL73" t="s">
        <v>139</v>
      </c>
      <c r="AM73"/>
      <c r="AN73"/>
    </row>
    <row r="74" spans="1:40" ht="14.25">
      <c r="A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AL74" t="s">
        <v>140</v>
      </c>
      <c r="AM74"/>
      <c r="AN74"/>
    </row>
    <row r="75" spans="1:40" ht="14.25">
      <c r="A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AL75" t="s">
        <v>141</v>
      </c>
      <c r="AM75"/>
      <c r="AN75"/>
    </row>
    <row r="76" spans="1:40" ht="14.25">
      <c r="A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AL76" t="s">
        <v>142</v>
      </c>
      <c r="AM76"/>
      <c r="AN76"/>
    </row>
    <row r="77" spans="38:40" ht="14.25">
      <c r="AL77" t="s">
        <v>143</v>
      </c>
      <c r="AM77"/>
      <c r="AN77"/>
    </row>
    <row r="78" spans="38:40" ht="14.25">
      <c r="AL78" t="s">
        <v>144</v>
      </c>
      <c r="AM78"/>
      <c r="AN78"/>
    </row>
    <row r="79" spans="38:40" ht="14.25">
      <c r="AL79" t="s">
        <v>145</v>
      </c>
      <c r="AM79"/>
      <c r="AN79"/>
    </row>
    <row r="80" spans="38:40" ht="14.25">
      <c r="AL80"/>
      <c r="AM80"/>
      <c r="AN80"/>
    </row>
    <row r="81" spans="38:40" ht="14.25">
      <c r="AL81"/>
      <c r="AM81"/>
      <c r="AN81"/>
    </row>
    <row r="82" spans="38:40" ht="14.25">
      <c r="AL82" s="1" t="s">
        <v>146</v>
      </c>
      <c r="AM82"/>
      <c r="AN82"/>
    </row>
    <row r="83" spans="38:40" ht="14.25">
      <c r="AL83" t="s">
        <v>147</v>
      </c>
      <c r="AM83"/>
      <c r="AN83"/>
    </row>
    <row r="84" spans="38:40" ht="14.25">
      <c r="AL84" t="s">
        <v>148</v>
      </c>
      <c r="AM84"/>
      <c r="AN84"/>
    </row>
    <row r="85" spans="38:40" ht="14.25">
      <c r="AL85" t="s">
        <v>149</v>
      </c>
      <c r="AM85"/>
      <c r="AN85"/>
    </row>
    <row r="86" spans="38:40" ht="14.25">
      <c r="AL86" t="s">
        <v>150</v>
      </c>
      <c r="AM86"/>
      <c r="AN86"/>
    </row>
    <row r="87" spans="38:40" ht="14.25">
      <c r="AL87"/>
      <c r="AM87"/>
      <c r="AN87"/>
    </row>
    <row r="88" spans="38:40" ht="14.25">
      <c r="AL88" s="1" t="s">
        <v>151</v>
      </c>
      <c r="AM88"/>
      <c r="AN88"/>
    </row>
    <row r="89" spans="38:40" ht="14.25">
      <c r="AL89" t="s">
        <v>152</v>
      </c>
      <c r="AM89"/>
      <c r="AN89"/>
    </row>
    <row r="90" spans="38:40" ht="14.25">
      <c r="AL90" t="s">
        <v>153</v>
      </c>
      <c r="AM90"/>
      <c r="AN90"/>
    </row>
    <row r="91" spans="38:40" ht="14.25">
      <c r="AL91"/>
      <c r="AM91"/>
      <c r="AN91"/>
    </row>
  </sheetData>
  <sheetProtection/>
  <protectedRanges>
    <protectedRange sqref="Z13:Z34 AJ13:AJ34 E13 J13:W34 E14:I34 C19 D19 P14:Q16 A13:D13 B14:D25 A26:D34 A14:A25" name="区域1"/>
  </protectedRanges>
  <mergeCells count="72">
    <mergeCell ref="AG10:AG11"/>
    <mergeCell ref="AH10:AH11"/>
    <mergeCell ref="AI10:AI11"/>
    <mergeCell ref="AJ10:AJ11"/>
    <mergeCell ref="AK10:AK11"/>
    <mergeCell ref="A38:C41"/>
    <mergeCell ref="U38:W41"/>
    <mergeCell ref="AA10:AA11"/>
    <mergeCell ref="AB10:AB11"/>
    <mergeCell ref="AC10:AC11"/>
    <mergeCell ref="AE10:AE11"/>
    <mergeCell ref="AF10:AF11"/>
    <mergeCell ref="Q10:Q11"/>
    <mergeCell ref="V10:V11"/>
    <mergeCell ref="W10:W11"/>
    <mergeCell ref="X10:X11"/>
    <mergeCell ref="Y10:Y11"/>
    <mergeCell ref="Z10:Z11"/>
    <mergeCell ref="R10:S10"/>
    <mergeCell ref="L10:L11"/>
    <mergeCell ref="M10:M11"/>
    <mergeCell ref="N10:N11"/>
    <mergeCell ref="O10:O11"/>
    <mergeCell ref="P10:P11"/>
    <mergeCell ref="AD10:AD11"/>
    <mergeCell ref="A42:AJ42"/>
    <mergeCell ref="A43:AJ43"/>
    <mergeCell ref="A44:AJ44"/>
    <mergeCell ref="A10:A11"/>
    <mergeCell ref="B10:B11"/>
    <mergeCell ref="C10:C11"/>
    <mergeCell ref="D10:D11"/>
    <mergeCell ref="E10:E11"/>
    <mergeCell ref="F10:F11"/>
    <mergeCell ref="G10:G11"/>
    <mergeCell ref="E39:T39"/>
    <mergeCell ref="X39:AJ39"/>
    <mergeCell ref="E40:T40"/>
    <mergeCell ref="X40:AJ40"/>
    <mergeCell ref="E41:T41"/>
    <mergeCell ref="AA41:AC41"/>
    <mergeCell ref="T10:U10"/>
    <mergeCell ref="A35:AI35"/>
    <mergeCell ref="A36:AI36"/>
    <mergeCell ref="A37:AJ37"/>
    <mergeCell ref="E38:T38"/>
    <mergeCell ref="X38:AJ38"/>
    <mergeCell ref="H10:H11"/>
    <mergeCell ref="I10:I11"/>
    <mergeCell ref="J10:J11"/>
    <mergeCell ref="K10:K11"/>
    <mergeCell ref="A9:B9"/>
    <mergeCell ref="C9:R9"/>
    <mergeCell ref="S9:T9"/>
    <mergeCell ref="U9:X9"/>
    <mergeCell ref="Y9:AB9"/>
    <mergeCell ref="AC9:AJ9"/>
    <mergeCell ref="AG7:AJ7"/>
    <mergeCell ref="A8:B8"/>
    <mergeCell ref="C8:L8"/>
    <mergeCell ref="M8:O8"/>
    <mergeCell ref="P8:S8"/>
    <mergeCell ref="T8:V8"/>
    <mergeCell ref="W8:AD8"/>
    <mergeCell ref="AE8:AF8"/>
    <mergeCell ref="AG8:AH8"/>
    <mergeCell ref="A1:W1"/>
    <mergeCell ref="A2:S2"/>
    <mergeCell ref="A3:AJ3"/>
    <mergeCell ref="A4:AJ4"/>
    <mergeCell ref="A5:J5"/>
    <mergeCell ref="U5:W5"/>
  </mergeCells>
  <dataValidations count="3">
    <dataValidation type="list" allowBlank="1" showInputMessage="1" showErrorMessage="1" sqref="A13 A14:A25 A26:A34">
      <formula1>$AM$12:$AM$19</formula1>
    </dataValidation>
    <dataValidation type="list" allowBlank="1" showInputMessage="1" showErrorMessage="1" sqref="N13:N16 N17:N34">
      <formula1>$AN$6:$AN$9</formula1>
    </dataValidation>
    <dataValidation type="list" allowBlank="1" showInputMessage="1" showErrorMessage="1" sqref="Z13:Z34">
      <formula1>$AO$11:$AO$12</formula1>
    </dataValidation>
  </dataValidations>
  <printOptions/>
  <pageMargins left="0.52" right="0.45" top="0.75" bottom="0.75" header="0.31" footer="0.31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邱钧</cp:lastModifiedBy>
  <cp:lastPrinted>2016-06-16T09:32:22Z</cp:lastPrinted>
  <dcterms:created xsi:type="dcterms:W3CDTF">1996-12-17T01:32:42Z</dcterms:created>
  <dcterms:modified xsi:type="dcterms:W3CDTF">2020-05-14T08:51:56Z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>
    <vt:lpwstr>11</vt:lpwstr>
  </property>
</Properties>
</file>