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593" activeTab="0"/>
  </bookViews>
  <sheets>
    <sheet name="附件2-截至9月30日我校高水平大学建设专项资金支出进度统计表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<sst xmlns="http://schemas.openxmlformats.org/spreadsheetml/2006/main" count="1056" uniqueCount="779">
  <si>
    <t>附件2：截至2020年9月30日我校高水平大学建设专项资金支出进度统计表         单位：元</t>
  </si>
  <si>
    <t>序号</t>
  </si>
  <si>
    <t>项目名称</t>
  </si>
  <si>
    <t>负责人</t>
  </si>
  <si>
    <t>部门名称</t>
  </si>
  <si>
    <t>项目卡号</t>
  </si>
  <si>
    <t>拨款数</t>
  </si>
  <si>
    <t>使用金额</t>
  </si>
  <si>
    <t>当前余额</t>
  </si>
  <si>
    <t>支出进度</t>
  </si>
  <si>
    <t>2020年我校高水平大学专项资金  合计</t>
  </si>
  <si>
    <t>一</t>
  </si>
  <si>
    <t>学科建设运行费 小计</t>
  </si>
  <si>
    <t>转/零A488-2020年高水平-学科建设1-兽医学</t>
  </si>
  <si>
    <t>冯耀宇</t>
  </si>
  <si>
    <t>动物医学院</t>
  </si>
  <si>
    <t>220077</t>
  </si>
  <si>
    <t>转/零A488-2020年高水平-学科建设2-农业工程</t>
  </si>
  <si>
    <t>李君</t>
  </si>
  <si>
    <t>工程学院</t>
  </si>
  <si>
    <t>220078</t>
  </si>
  <si>
    <t>转/零A488-2020年高水平-学科建设3-作物学</t>
  </si>
  <si>
    <t>刘向东</t>
  </si>
  <si>
    <t>农学院</t>
  </si>
  <si>
    <t>220079</t>
  </si>
  <si>
    <t>转/零A488-2020年高水平-学科建设4-畜牧学</t>
  </si>
  <si>
    <t>江青艳</t>
  </si>
  <si>
    <t>动物科学院</t>
  </si>
  <si>
    <t>220080</t>
  </si>
  <si>
    <t>转/零A488-2020年高水平-学科建设5-食品科学与</t>
  </si>
  <si>
    <t>雷红涛</t>
  </si>
  <si>
    <t>食品科学学院</t>
  </si>
  <si>
    <t>220081</t>
  </si>
  <si>
    <t>转/零A488-2020年高水平-学科建设6-植物保护</t>
  </si>
  <si>
    <t>李华平</t>
  </si>
  <si>
    <t>220082</t>
  </si>
  <si>
    <t>转/零A488-2020年高水平-学科建设7-农林经济管</t>
  </si>
  <si>
    <t>米运生</t>
  </si>
  <si>
    <t>经济管理学院</t>
  </si>
  <si>
    <t>220083</t>
  </si>
  <si>
    <t>转/零A488-2020年高水平-学科建设8-园艺学</t>
  </si>
  <si>
    <t>胡桂兵</t>
  </si>
  <si>
    <t>园艺学院</t>
  </si>
  <si>
    <t>220084</t>
  </si>
  <si>
    <t>转/零A488-2020年高水平-学科建设9-电子工程学</t>
  </si>
  <si>
    <t>LANYUBIN</t>
  </si>
  <si>
    <t>电子工程学院</t>
  </si>
  <si>
    <t>220085</t>
  </si>
  <si>
    <t>转/零A488-2020年高水平-学科建设10-林风园林</t>
  </si>
  <si>
    <t>彭昌操</t>
  </si>
  <si>
    <t>林学与风景园林学院</t>
  </si>
  <si>
    <t>220086</t>
  </si>
  <si>
    <t>转/零A488-2020年高水平-学科建设11-资源环境</t>
  </si>
  <si>
    <t>王建武</t>
  </si>
  <si>
    <t>资源环境学院</t>
  </si>
  <si>
    <t>220087</t>
  </si>
  <si>
    <t>转/零A488-2020年高水平-学科建设12-生命科学</t>
  </si>
  <si>
    <t>陈乐天</t>
  </si>
  <si>
    <t>生命科学学院</t>
  </si>
  <si>
    <t>220088</t>
  </si>
  <si>
    <t>转/零A488-2020年高水平-学科建设13-水利土木</t>
  </si>
  <si>
    <t>丛沛桐</t>
  </si>
  <si>
    <t>水利与土木工程学院</t>
  </si>
  <si>
    <t>220089</t>
  </si>
  <si>
    <t>转/零A488-2020年高水平-学科建设14-数学信息</t>
  </si>
  <si>
    <t>黄琼</t>
  </si>
  <si>
    <t>数学与信息学院</t>
  </si>
  <si>
    <t>220090</t>
  </si>
  <si>
    <t>转/零A488-2020年高水平-学科建设15-材料能源</t>
  </si>
  <si>
    <t>胡传双</t>
  </si>
  <si>
    <t>材料与能源学院</t>
  </si>
  <si>
    <t>220091</t>
  </si>
  <si>
    <t>转/零A488-2020年高水平-学科建设16-海洋学院</t>
  </si>
  <si>
    <t>秦启伟</t>
  </si>
  <si>
    <t>海洋学院</t>
  </si>
  <si>
    <t>220092</t>
  </si>
  <si>
    <t>转/零A488-2020年高水平-学科建设17-公共管理</t>
  </si>
  <si>
    <t>张玉</t>
  </si>
  <si>
    <t>公共管理学院</t>
  </si>
  <si>
    <t>220093</t>
  </si>
  <si>
    <t>转/零A488-2020年高水平-学科建设18-马克思主</t>
  </si>
  <si>
    <t>张丰清</t>
  </si>
  <si>
    <t>思想政治理论课教学部</t>
  </si>
  <si>
    <t>220094</t>
  </si>
  <si>
    <t>转/零A488-2020年高水平-学科建设19-艺术学院</t>
  </si>
  <si>
    <t>金惠</t>
  </si>
  <si>
    <t>艺术设计学院</t>
  </si>
  <si>
    <t>220095</t>
  </si>
  <si>
    <t>转/零A488-2020年高水平-学科建设20-外语学院</t>
  </si>
  <si>
    <t>黄国文</t>
  </si>
  <si>
    <t>外语学院</t>
  </si>
  <si>
    <t>220096</t>
  </si>
  <si>
    <t>转/零A488-2020年高水平-学科建设21-人文学院</t>
  </si>
  <si>
    <t>杨乃良</t>
  </si>
  <si>
    <t>人文学院</t>
  </si>
  <si>
    <t>220097</t>
  </si>
  <si>
    <t>转/零A488-2020年高水平-学科建设统筹</t>
  </si>
  <si>
    <t>学校</t>
  </si>
  <si>
    <t>二</t>
  </si>
  <si>
    <r>
      <t xml:space="preserve">科技创新及条件建设项目  </t>
    </r>
    <r>
      <rPr>
        <b/>
        <sz val="10"/>
        <rFont val="宋体"/>
        <family val="0"/>
      </rPr>
      <t>小计</t>
    </r>
  </si>
  <si>
    <t>（一）</t>
  </si>
  <si>
    <t>科技创新专项资金  小计</t>
  </si>
  <si>
    <t>科技处</t>
  </si>
  <si>
    <t>转/零A488-2020年高水平-科创专项1-国家自然科学基金奖励金</t>
  </si>
  <si>
    <t>谢青梅</t>
  </si>
  <si>
    <t>科研处</t>
  </si>
  <si>
    <t>220229</t>
  </si>
  <si>
    <t>转/零A488-2020年高水平-科创专项2-国际科技合作重大项目培育</t>
  </si>
  <si>
    <t>220230</t>
  </si>
  <si>
    <t>转/零A488-2020年高水平-科创专项3-群体微生物中心日常经费</t>
  </si>
  <si>
    <t>张炼辉</t>
  </si>
  <si>
    <t>群体微生物研究中心</t>
  </si>
  <si>
    <t>220231</t>
  </si>
  <si>
    <t>转/零A488-2020年高水平-科创专项4-省特支本土创新团队配套-灵长类动物模拟医学团队</t>
  </si>
  <si>
    <t>杨世华</t>
  </si>
  <si>
    <t>220232</t>
  </si>
  <si>
    <t>转/零A488-2020年高水平-科创专项5-2019省高校自科平台-养殖动物病原适应性创研团队</t>
  </si>
  <si>
    <t>220233</t>
  </si>
  <si>
    <t>转/零A488-2020年高水平-科创专项6-2019省高校自科平台-农药小分子纳米抗体构效关系</t>
  </si>
  <si>
    <t>徐振林</t>
  </si>
  <si>
    <t>220234</t>
  </si>
  <si>
    <t>转/零A488-2020年高水平-科创专项7-2019省高校自科平台-粤港澳大湾区近海海域微塑料污染</t>
  </si>
  <si>
    <t>王俊</t>
  </si>
  <si>
    <t>220235</t>
  </si>
  <si>
    <t>转/零A488-2020年高水平-科创专项8-2019省高校自科平台-H9N2禽流感病毒唾液酸受体偏嗜性</t>
  </si>
  <si>
    <t>沈永义</t>
  </si>
  <si>
    <t>220236</t>
  </si>
  <si>
    <t>转/零A488-2020年高水平-科创专项9-2019省高校自科平台-细胞内质网应激介导自噬在猪瘟病毒</t>
  </si>
  <si>
    <t>陈金顶</t>
  </si>
  <si>
    <t>220237</t>
  </si>
  <si>
    <t>转/零A488-2020年高水平-科创专项10-2019省高校自科平台-无人农场的边缘智能化关键技术研究</t>
  </si>
  <si>
    <t>邓小玲</t>
  </si>
  <si>
    <t>220238</t>
  </si>
  <si>
    <t>转/零A488-2020年高水平-科创专项11-2019省高校自科平台-面向区块链技术的家禽供应链溯源</t>
  </si>
  <si>
    <t>韩宇星</t>
  </si>
  <si>
    <t>220239</t>
  </si>
  <si>
    <t>转/零A488-2020年高水平-科创专项12-2019省高校自科平台-基于人工智能和触觉感知的植保无人机</t>
  </si>
  <si>
    <t>张建桃</t>
  </si>
  <si>
    <t>220240</t>
  </si>
  <si>
    <t>转/零A488-2020年高水平-科创专项13-2019省高校自科平台-丘陵山区智能水稻直播机器人研究</t>
  </si>
  <si>
    <t>杨文武</t>
  </si>
  <si>
    <t>220241</t>
  </si>
  <si>
    <t>转/零A488-2020年高水平-科创专项14-2019省高校自科平台-基于纳米科学及微生物钙化固废再生利用</t>
  </si>
  <si>
    <t>李庚英</t>
  </si>
  <si>
    <t>220242</t>
  </si>
  <si>
    <t>转/零A488-2020年高水平-科创专项15-2019省高校自科平台-华南地区特色速生木材表面多功能改性</t>
  </si>
  <si>
    <t>李丽萍</t>
  </si>
  <si>
    <t>220243</t>
  </si>
  <si>
    <t>转/零A488-2020年高水平-科创专项16-2019省高校自科平台-泛素E3连接酶NTPS1调控水稻花粉发育</t>
  </si>
  <si>
    <t>吴锦文</t>
  </si>
  <si>
    <t>220244</t>
  </si>
  <si>
    <t>转/零A488-2020年高水平-科创专项17-2019省高校自科平台-与麻楝蛀斑螟啃食密切相关的红椿单萜类</t>
  </si>
  <si>
    <t>李培</t>
  </si>
  <si>
    <t>220245</t>
  </si>
  <si>
    <t>转/零A488-2020年高水平-科创专项18-2019省高校自科平台-基于大数据和人工智能的空地一体化</t>
  </si>
  <si>
    <t>谢家兴</t>
  </si>
  <si>
    <t>220246</t>
  </si>
  <si>
    <t>转/零A488-2020年高水平-科创专项19-2019省高校自科平台-耦合旋翼流场与作物冠层结构的无人机</t>
  </si>
  <si>
    <t>文晟</t>
  </si>
  <si>
    <t>工程基础教学与训练中心</t>
  </si>
  <si>
    <t>220247</t>
  </si>
  <si>
    <t>转/零A488-2020年高水平-科创专项20-2019省高校自科平台-基于多级集成和多示例多类标学习的</t>
  </si>
  <si>
    <t>宋歌</t>
  </si>
  <si>
    <t>220248</t>
  </si>
  <si>
    <t>转/零A488-2020年高水平-科创专项21-2019省高校自科平台-基于微电极生物传感器</t>
  </si>
  <si>
    <t>徐海涛</t>
  </si>
  <si>
    <t>220249</t>
  </si>
  <si>
    <t>转/零A488-2020年高水平-科创专项22-2019省高校自科平台-小型网格处方图的植保无人机变量施药</t>
  </si>
  <si>
    <t>漆海霞</t>
  </si>
  <si>
    <t>220250</t>
  </si>
  <si>
    <t>转/零A488-2020年高水平-科创专项23-2019省高校自科平台-零售肉品中产碳青霉烯酶肠杆菌科细菌</t>
  </si>
  <si>
    <t>吕鲁超</t>
  </si>
  <si>
    <t>220251</t>
  </si>
  <si>
    <t>转/零A488-2020年高水平-科创专项24-2019省高校自科平台-辣木二倍体及同源四倍体生物学性状</t>
  </si>
  <si>
    <t>张俊杰</t>
  </si>
  <si>
    <t>220252</t>
  </si>
  <si>
    <t>转/零A488-2020年高水平-科创专项25-2019省高校自科平台-台风驱动的粤港澳大湾区地壳形变机制</t>
  </si>
  <si>
    <t>姚朝龙</t>
  </si>
  <si>
    <t>220253</t>
  </si>
  <si>
    <t>转/零A488-2020年高水平-科创专项26-2019省高校自科平台-桉树林土壤N2O排放响应污泥添加的微生物</t>
  </si>
  <si>
    <t>赵倩</t>
  </si>
  <si>
    <t>220254</t>
  </si>
  <si>
    <t>转/零A488-2020年高水平-科创专项27-2019省高校自科平台-基于CSHOG特征和场景上下文信息的远红外</t>
  </si>
  <si>
    <t>王国华</t>
  </si>
  <si>
    <t>220255</t>
  </si>
  <si>
    <t>转/零A488-2020年高水平-科创专项28-2019省高校自科平台-皮克林乳液的超声衰减特征及其结构参数</t>
  </si>
  <si>
    <t>王文博</t>
  </si>
  <si>
    <t>220256</t>
  </si>
  <si>
    <t>转/零A488-2020年高水平-科创专项29-2019省高校自科平台-基于专利知识图谱的技术创新路径分析研究</t>
  </si>
  <si>
    <t>韦婷婷</t>
  </si>
  <si>
    <t>220257</t>
  </si>
  <si>
    <t>转/零A488-2020年高水平-科创专项30-2019省高校自科平台-籼粳亚种间杂种优势利用关键形状的分子</t>
  </si>
  <si>
    <t>王海洋</t>
  </si>
  <si>
    <t>220258</t>
  </si>
  <si>
    <t>转/零A488-2020年高水平-科创专项31-省教育厅疫情防控科研专项-新型冠状病毒的溯源及人-动物循环传播</t>
  </si>
  <si>
    <t>肖立华</t>
  </si>
  <si>
    <t>220259</t>
  </si>
  <si>
    <t>转/零A488-2020年高水平-科创专项32-省教育厅疫情防控科研专项-基于核酸适配体的新型冠状病毒试纸条</t>
  </si>
  <si>
    <t>220260</t>
  </si>
  <si>
    <t>转/零A488-2020年高水平-科创专项33-省教育厅疫情防控科研专项-植物源抗菌及抗病毒纳米纤维防材料技术</t>
  </si>
  <si>
    <t>周武艺</t>
  </si>
  <si>
    <t>220261</t>
  </si>
  <si>
    <t>转/零A488-2020年高水平-科创专项34-省教育厅疫情防控科研专项-远程防疫消毒与体温巡检一体化无人机</t>
  </si>
  <si>
    <t>徐兴</t>
  </si>
  <si>
    <t>220262</t>
  </si>
  <si>
    <t>转/零A488-2020年高水平-科创专项35-省教育厅疫情防控科研专项-基于视觉的长臂消毒机器人关键技术研究</t>
  </si>
  <si>
    <t>邹湘军</t>
  </si>
  <si>
    <t>220263</t>
  </si>
  <si>
    <t>转/零A488-2020年高水平-科创专项36-省教育厅疫情防控科研专项-抗新型冠状病毒的酵母增强型重组亚单位疫苗</t>
  </si>
  <si>
    <t>赵慧</t>
  </si>
  <si>
    <t>220264</t>
  </si>
  <si>
    <t>转/零A488-2020年高水平-科创专项37-省教育厅疫情防控科研专项-四氢异喹啉类RdRp抑制剂抗2019-nCoV</t>
  </si>
  <si>
    <t>宋高鹏</t>
  </si>
  <si>
    <t>220265</t>
  </si>
  <si>
    <t>转/零A488-2020年高水平-科创专项38-省教育厅疫情防控科研专项-防疫隔离区病毒性大气颗粒和污水监测</t>
  </si>
  <si>
    <t>220266</t>
  </si>
  <si>
    <t>转/零A488-2020年高水平-科创专项39-重大科研成果培育专项-动物专用新型抗菌原料药及制剂创制与应用</t>
  </si>
  <si>
    <t>刘雅红</t>
  </si>
  <si>
    <t>220267</t>
  </si>
  <si>
    <t>转/零A488-2020年高水平-科创专项40-重大科研成果培育专项-植物源油脂包膜肥控释关键技术创建与应用</t>
  </si>
  <si>
    <t>樊小林</t>
  </si>
  <si>
    <t>220268</t>
  </si>
  <si>
    <t>转/零A488-2020年高水平-科创专项41-重大科研成果培育专项-山地果园索轨运送技术与装备</t>
  </si>
  <si>
    <t>杨洲</t>
  </si>
  <si>
    <t>220269</t>
  </si>
  <si>
    <t>转/零A488-2020年高水平-科创专项42-重大科研成果培育专项-不同熟期优质荔枝系列新品种选育和高接换种</t>
  </si>
  <si>
    <t>220270</t>
  </si>
  <si>
    <t>转/零A488-2020年高水平-科创专项43-重大科研成果培育专项-速生材高值化综合利用关键技术及应用</t>
  </si>
  <si>
    <t>220271</t>
  </si>
  <si>
    <t>转/零A488-2020年高水平-科创专项44-重大科研成果培育专项-高湿粮食集中干燥系统及其干燥方法</t>
  </si>
  <si>
    <t>李长友</t>
  </si>
  <si>
    <t>220272</t>
  </si>
  <si>
    <t>转/零A488-2020年高水平-科创专项45-重大科研成果培育专项-荔枝优秀团队</t>
  </si>
  <si>
    <t>李建国</t>
  </si>
  <si>
    <t>220273</t>
  </si>
  <si>
    <t>转/零A488-2020年高水平-科创专项46-重大科研成果培育专项-禽源重大人兽共患病传播阻断关键技术创新及应用</t>
  </si>
  <si>
    <t>廖明</t>
  </si>
  <si>
    <t>220274</t>
  </si>
  <si>
    <t>转/零A488-2020年高水平-科创专项47-重大科研成果培育专项-高产抗逆大豆新品种选育及配套栽培技术应用</t>
  </si>
  <si>
    <t>年海</t>
  </si>
  <si>
    <t>220275</t>
  </si>
  <si>
    <t>转/零A488-2020年高水平-科创专项48-重大科研成果培育专项-高湿粮食集中干燥系统及其干燥方法</t>
  </si>
  <si>
    <t>220276</t>
  </si>
  <si>
    <t>转/零A488-2020年高水平-科创专项49-重大科研成果培育专项-狂犬病防控关键技术创新与应用</t>
  </si>
  <si>
    <t>郭霄峰</t>
  </si>
  <si>
    <t>220277</t>
  </si>
  <si>
    <t>转/零A488-2020年高水平-科创专项50-重大科研成果培育专项-速生材高值化综合利用关键技术及应用</t>
  </si>
  <si>
    <t>220278</t>
  </si>
  <si>
    <t>转/零A488-2020年高水平-科创专项51-重大科研成果培育专项-典型有毒有害物质的分子毒理与其畜禽代谢酶研究</t>
  </si>
  <si>
    <t>邓诣群</t>
  </si>
  <si>
    <t>220279</t>
  </si>
  <si>
    <t>转/零A488-2020年高水平-科创专项52-重大科研成果培育专项-新型碳材料微纳结构调控和性能研究</t>
  </si>
  <si>
    <t>刘应亮</t>
  </si>
  <si>
    <t>220280</t>
  </si>
  <si>
    <t>转/零A488-2020年高水平-科创专项53-重大科研成果培育专项-耕地质量监测评价关键技术研究与应用</t>
  </si>
  <si>
    <t>胡月明</t>
  </si>
  <si>
    <t>220281</t>
  </si>
  <si>
    <t>转/零A488-2020年高水平-科创专项54-重大科研成果培育专项-国家二类新兽药紫锥菊根和根末研制</t>
  </si>
  <si>
    <t>吴鸿</t>
  </si>
  <si>
    <t>220282</t>
  </si>
  <si>
    <t>（二）</t>
  </si>
  <si>
    <t>人文社科振兴计划 小计</t>
  </si>
  <si>
    <t>社科处</t>
  </si>
  <si>
    <t>转/零A488-2020年高水平-人文社科振兴计1-2019年国家社科基金奖励专项经费</t>
  </si>
  <si>
    <t>谭砚文</t>
  </si>
  <si>
    <t>人文社会科学处</t>
  </si>
  <si>
    <t>220190</t>
  </si>
  <si>
    <t>转/零A488-2020年高水平-人文社科振兴计2-学科共建项目专项经费</t>
  </si>
  <si>
    <t>220191</t>
  </si>
  <si>
    <t>转/零A488-2020年高水平-人文社科振兴计3-省级重点平台及重大科研项目专项经费</t>
  </si>
  <si>
    <t>220192</t>
  </si>
  <si>
    <t>转/零A488-2020年高水平-人文社科振兴计4-2019年省教规高校哲社专项研究</t>
  </si>
  <si>
    <t>220193</t>
  </si>
  <si>
    <t>转/零A488-2020年高水平-人文社科振兴计5-社科重大成果培育专项经费</t>
  </si>
  <si>
    <t>220194</t>
  </si>
  <si>
    <t>转/零A488-2020年高水平-人文社科振兴计6-乡村振兴战略研究院配套专项经费</t>
  </si>
  <si>
    <t>广东农村政策研究中心</t>
  </si>
  <si>
    <t>220195</t>
  </si>
  <si>
    <t>转/零A488-2020年高水平-人文社科振兴计7-国家农业制度与发展研究院运行费</t>
  </si>
  <si>
    <t>罗必良</t>
  </si>
  <si>
    <t>国家农业制度与发展研究院</t>
  </si>
  <si>
    <t>220196</t>
  </si>
  <si>
    <t>（三）</t>
  </si>
  <si>
    <t>国家级平台培育经费 小计</t>
  </si>
  <si>
    <t>重点实验室建设办</t>
  </si>
  <si>
    <t>转/零A488-2020年高水平-国家级平台培育经费</t>
  </si>
  <si>
    <t>袁文才</t>
  </si>
  <si>
    <t>220100</t>
  </si>
  <si>
    <t>转/零A488-2020年高水平-国家级平台培育1-省部共建亚热带动物流行病控制国家重点实验室培育</t>
  </si>
  <si>
    <t>220299</t>
  </si>
  <si>
    <t>转/零A488-2020年高水平-国家级平台培育2-国家农业航空应用工程技术中心培育</t>
  </si>
  <si>
    <t>罗锡文</t>
  </si>
  <si>
    <t>220300</t>
  </si>
  <si>
    <t>转/零A488-2020年高水平-国家级平台培育3-国家生物防治工程技术中心培育</t>
  </si>
  <si>
    <t>邱宝利</t>
  </si>
  <si>
    <t>220301</t>
  </si>
  <si>
    <t>转/零A488-2020年高水平-国家级平台培育4-生物质材料与能源教育部重点实验室</t>
  </si>
  <si>
    <t>钟新华</t>
  </si>
  <si>
    <t>220302</t>
  </si>
  <si>
    <t>转/零A488-2020年高水平-国家级平台培育5-广东省兽药研制与安全评价重点实验室</t>
  </si>
  <si>
    <t>曾振灵</t>
  </si>
  <si>
    <t>220303</t>
  </si>
  <si>
    <t>转/零A488-2020年高水平-国家级平台培育6-广东省农业动物基因组学与分子育种重点实验室</t>
  </si>
  <si>
    <t>张细权</t>
  </si>
  <si>
    <t>220304</t>
  </si>
  <si>
    <t>转/零A488-2020年高水平-国家级平台培育7-广东省生物农药创制与应用重点实验室</t>
  </si>
  <si>
    <t>220305</t>
  </si>
  <si>
    <t>转/零A488-2020年高水平-国家级平台培育8-广东省食品安全重点实验室</t>
  </si>
  <si>
    <t>孙远明</t>
  </si>
  <si>
    <t>220306</t>
  </si>
  <si>
    <t>转/零A488-2020年高水平-国家级平台培育9-广东省植物分子育种重点实验室</t>
  </si>
  <si>
    <t>张桂权</t>
  </si>
  <si>
    <t>220307</t>
  </si>
  <si>
    <t>转/零A488-2020年高水平-国家级平台培育10-广东省动物源人兽共患病预防与控制重点实验室</t>
  </si>
  <si>
    <t>张桂红</t>
  </si>
  <si>
    <t>220308</t>
  </si>
  <si>
    <t>转/零A488-2020年高水平-国家级平台培育11-广东省森林植物种质创新与利用重点实验室</t>
  </si>
  <si>
    <t>陈晓阳</t>
  </si>
  <si>
    <t>220309</t>
  </si>
  <si>
    <t>转/零A488-2020年高水平-国家级平台培育12-广东省微生物信号与作物病害防控重点实验室</t>
  </si>
  <si>
    <t>220310</t>
  </si>
  <si>
    <t>转/零A488-2020年高水平-国家级平台培育13-广东省果蔬保鲜重点实验室</t>
  </si>
  <si>
    <t>陆旺金</t>
  </si>
  <si>
    <t>220311</t>
  </si>
  <si>
    <t>转/零A488-2020年高水平-国家级平台培育14-广东省农业生物蛋白质功能与调控重点实验室</t>
  </si>
  <si>
    <t>220312</t>
  </si>
  <si>
    <t>转/零A488-2020年高水平-国家级平台培育15-广东省土地利用与整治重点实验室</t>
  </si>
  <si>
    <t>220313</t>
  </si>
  <si>
    <t>三</t>
  </si>
  <si>
    <t>人才引进及师资队伍建设  小计</t>
  </si>
  <si>
    <t>人事处</t>
  </si>
  <si>
    <t>人才引进及师资队伍建设项目（含年薪制薪酬） 小计</t>
  </si>
  <si>
    <t>转/零A488-2020年高水平-人才引进及师资队伍建</t>
  </si>
  <si>
    <t>王长明</t>
  </si>
  <si>
    <t>220101</t>
  </si>
  <si>
    <t>转/零A488-2020年高水平-人才引进及师资队伍-引进人才科研启动1</t>
  </si>
  <si>
    <t>李言伟</t>
  </si>
  <si>
    <t>220110</t>
  </si>
  <si>
    <t>转/零A488-2020年高水平-人才引进及师资队伍-引进人才科研启动2</t>
  </si>
  <si>
    <t>郝彦伟</t>
  </si>
  <si>
    <t>220111</t>
  </si>
  <si>
    <t>转/零A488-2020年高水平-人才引进及师资队伍-引进人才科研启动3</t>
  </si>
  <si>
    <t>张辉</t>
  </si>
  <si>
    <t>220112</t>
  </si>
  <si>
    <t>转/零A488-2020年高水平-人才引进及师资队伍-引进人才科研启动4</t>
  </si>
  <si>
    <t>代曼曼</t>
  </si>
  <si>
    <t>220113</t>
  </si>
  <si>
    <t>转/零A488-2020年高水平-人才引进及师资队伍-引进人才科研启动5</t>
  </si>
  <si>
    <t>220114</t>
  </si>
  <si>
    <t>转/零A488-2020年高水平-人才引进及师资队伍-引进人才科研启动6</t>
  </si>
  <si>
    <t>李兆栋</t>
  </si>
  <si>
    <t>220115</t>
  </si>
  <si>
    <t>转/零A488-2020年高水平-人才引进及师资队伍-引进人才科研启动7</t>
  </si>
  <si>
    <t>傅修海</t>
  </si>
  <si>
    <t>220116</t>
  </si>
  <si>
    <t>转/零A488-2020年高水平-人才引进及师资队伍-引进人才科研启动8</t>
  </si>
  <si>
    <t>刘红娟</t>
  </si>
  <si>
    <t>220117</t>
  </si>
  <si>
    <t>转/零A488-2020年高水平-人才引进及师资队伍-引进人才科研启动9</t>
  </si>
  <si>
    <t>赵竑博</t>
  </si>
  <si>
    <t>220118</t>
  </si>
  <si>
    <t>转/零A488-2020年高水平-人才引进及师资队伍-引进人才科研启动10</t>
  </si>
  <si>
    <t>黄仙德</t>
  </si>
  <si>
    <t>220119</t>
  </si>
  <si>
    <t>转/零A488-2020年高水平-人才引进及师资队伍-引进人才科研启动11</t>
  </si>
  <si>
    <t>蔡位子</t>
  </si>
  <si>
    <t>220120</t>
  </si>
  <si>
    <t>转/零A488-2020年高水平-人才引进及师资队伍-引进人才科研启动12</t>
  </si>
  <si>
    <t>仇童伟</t>
  </si>
  <si>
    <t>220121</t>
  </si>
  <si>
    <t>转/零A488-2020年高水平-人才引进及师资队伍-引进人才科研启动13</t>
  </si>
  <si>
    <t>220122</t>
  </si>
  <si>
    <t>转/零A488-2020年高水平-人才引进及师资队伍-引进人才科研启动14</t>
  </si>
  <si>
    <t>林秀仪</t>
  </si>
  <si>
    <t>220123</t>
  </si>
  <si>
    <t>转/零A488-2020年高水平-人才引进及师资队伍-引进人才科研启动15</t>
  </si>
  <si>
    <t>张智胜</t>
  </si>
  <si>
    <t>220124</t>
  </si>
  <si>
    <t>转/零A488-2020年高水平-人才引进及师资队伍-引进人才科研启动16</t>
  </si>
  <si>
    <t>张建民</t>
  </si>
  <si>
    <t>220126</t>
  </si>
  <si>
    <t>转/零A488-2020年高水平-人才引进及师资队伍-引进人才科研启动17</t>
  </si>
  <si>
    <t>220127</t>
  </si>
  <si>
    <t>转/零A488-2020年高水平-人才引进及师资队伍-引进人才科研启动18</t>
  </si>
  <si>
    <t>毛娟</t>
  </si>
  <si>
    <t>220128</t>
  </si>
  <si>
    <t>转/零A488-2020年高水平-人才引进及师资队伍-引进人才科研启动19</t>
  </si>
  <si>
    <t>杨行健</t>
  </si>
  <si>
    <t>220129</t>
  </si>
  <si>
    <t>转/零A488-2020年高水平-人才引进及师资队伍-引进人才科研启动20</t>
  </si>
  <si>
    <t>周宇峰</t>
  </si>
  <si>
    <t>220130</t>
  </si>
  <si>
    <t>转/零A488-2020年高水平-人才引进及师资队伍-引进人才科研启动21</t>
  </si>
  <si>
    <t>于洋</t>
  </si>
  <si>
    <t>220131</t>
  </si>
  <si>
    <t>转/零A488-2020年高水平-人才引进及师资队伍-引进人才科研启动22</t>
  </si>
  <si>
    <t>张琳</t>
  </si>
  <si>
    <t>220132</t>
  </si>
  <si>
    <t>转/零A488-2020年高水平-人才引进及师资队伍-引进人才科研启动23</t>
  </si>
  <si>
    <t>邓百川</t>
  </si>
  <si>
    <t>220133</t>
  </si>
  <si>
    <t>转/零A488-2020年高水平-人才引进及师资队伍-引进人才科研启动24</t>
  </si>
  <si>
    <t>印遇龙</t>
  </si>
  <si>
    <t>220134</t>
  </si>
  <si>
    <t>转/零A488-2020年高水平-人才引进及师资队伍-引进人才科研启动25</t>
  </si>
  <si>
    <t>董莹</t>
  </si>
  <si>
    <t>220135</t>
  </si>
  <si>
    <t>转/零A488-2020年高水平-人才引进及师资队伍-引进人才科研启动26</t>
  </si>
  <si>
    <t>杨宇</t>
  </si>
  <si>
    <t>220136</t>
  </si>
  <si>
    <t>转/零A488-2020年高水平-人才引进及师资队伍-引进人才科研启动27</t>
  </si>
  <si>
    <t>孙晔</t>
  </si>
  <si>
    <t>220137</t>
  </si>
  <si>
    <t>转/零A488-2020年高水平-人才引进及师资队伍-引进人才科研启动28</t>
  </si>
  <si>
    <t>220138</t>
  </si>
  <si>
    <t>转/零A488-2020年高水平-人才引进及师资队伍-引进人才科研启动29</t>
  </si>
  <si>
    <t>220139</t>
  </si>
  <si>
    <t>转/零A488-2020年高水平-人才引进及师资队伍-引进人才科研启动30</t>
  </si>
  <si>
    <t>蔡轶</t>
  </si>
  <si>
    <t>220140</t>
  </si>
  <si>
    <t>转/零A488-2020年高水平-人才引进及师资队伍-引进人才科研启动31</t>
  </si>
  <si>
    <t>刘懿莹</t>
  </si>
  <si>
    <t>220141</t>
  </si>
  <si>
    <t>转/零A488-2020年高水平-人才引进及师资队伍-引进人才科研启动32</t>
  </si>
  <si>
    <t>周丽云</t>
  </si>
  <si>
    <t>220142</t>
  </si>
  <si>
    <t>转/零A488-2020年高水平-人才引进及师资队伍-引进人才科研启动33</t>
  </si>
  <si>
    <t>黄日明</t>
  </si>
  <si>
    <t>220143</t>
  </si>
  <si>
    <t>转/零A488-2020年高水平-人才引进及师资队伍-引进人才科研启动34</t>
  </si>
  <si>
    <t>黄友华</t>
  </si>
  <si>
    <t>220144</t>
  </si>
  <si>
    <t>转/零A488-2020年高水平-人才引进及师资队伍-引进人才科研启动35</t>
  </si>
  <si>
    <t>黄晓红</t>
  </si>
  <si>
    <t>220145</t>
  </si>
  <si>
    <t>转/零A488-2020年高水平-人才引进及师资队伍-引进人才科研启动36</t>
  </si>
  <si>
    <t>唐土红</t>
  </si>
  <si>
    <t>220146</t>
  </si>
  <si>
    <t>转/零A488-2020年高水平-人才引进及师资队伍-引进人才科研启动37</t>
  </si>
  <si>
    <t>宋孟珂</t>
  </si>
  <si>
    <t>220147</t>
  </si>
  <si>
    <t>转/零A488-2020年高水平-人才引进及师资队伍-引进人才科研启动38</t>
  </si>
  <si>
    <t>兰玉彬</t>
  </si>
  <si>
    <t>220148</t>
  </si>
  <si>
    <t>转/零A488-2020年高水平-人才引进及师资队伍-引进人才科研启动39</t>
  </si>
  <si>
    <t>王波</t>
  </si>
  <si>
    <t>220149</t>
  </si>
  <si>
    <t>转/零A488-2020年高水平-人才引进及师资队伍-引进人才科研启动40</t>
  </si>
  <si>
    <t>聂文军</t>
  </si>
  <si>
    <t>220150</t>
  </si>
  <si>
    <t>转/零A488-2020年高水平-人才引进及师资队伍-引进人才科研启动41</t>
  </si>
  <si>
    <t>魏京广</t>
  </si>
  <si>
    <t>220151</t>
  </si>
  <si>
    <t>转/零A488-2020年高水平-人才引进及师资队伍-引进人才科研启动42</t>
  </si>
  <si>
    <t>杨新</t>
  </si>
  <si>
    <t>220152</t>
  </si>
  <si>
    <t>转/零A488-2020年高水平-人才引进及师资队伍-引进人才科研启动43</t>
  </si>
  <si>
    <t>李发强</t>
  </si>
  <si>
    <t>220153</t>
  </si>
  <si>
    <t>转/零A488-2020年高水平-人才引进及师资队伍-引进人才科研启动44</t>
  </si>
  <si>
    <t>颜健</t>
  </si>
  <si>
    <t>220154</t>
  </si>
  <si>
    <t>转/零A488-2020年高水平-人才引进及师资队伍-引进人才科研启动45</t>
  </si>
  <si>
    <t>肖杰</t>
  </si>
  <si>
    <t>220209</t>
  </si>
  <si>
    <t>转/零A488-2020年高水平-人才引进及师资队伍-引进人才科研启动46</t>
  </si>
  <si>
    <t>谌秋辉</t>
  </si>
  <si>
    <t>220210</t>
  </si>
  <si>
    <t>转/零A488-2020年高水平-人才引进及师资队伍-引进人才科研启动47</t>
  </si>
  <si>
    <t>220211</t>
  </si>
  <si>
    <t>转/零A488-2020年高水平-人才引进及师资队伍-引进人才科研启动48</t>
  </si>
  <si>
    <t>王劭雯</t>
  </si>
  <si>
    <t>220212</t>
  </si>
  <si>
    <t>转/零A488-2020年高水平-人才引进及师资队伍-引进人才科研启动49</t>
  </si>
  <si>
    <t>魏世娜</t>
  </si>
  <si>
    <t>220213</t>
  </si>
  <si>
    <t>转/零A488-2020年高水平-人才引进及师资队伍-引进人才科研启动50</t>
  </si>
  <si>
    <t>220214</t>
  </si>
  <si>
    <t>转/零A488-2020年高水平-人才引进及师资队伍-引进人才科研启动51</t>
  </si>
  <si>
    <t>曹广福</t>
  </si>
  <si>
    <t>220215</t>
  </si>
  <si>
    <t>转/零A488-2020年高水平-人才引进及师资队伍-引进人才科研启动52</t>
  </si>
  <si>
    <t>魏洪彬</t>
  </si>
  <si>
    <t>220216</t>
  </si>
  <si>
    <t>转/零A488-2020年高水平-人才引进及师资队伍-引进人才科研启动53</t>
  </si>
  <si>
    <t>赵晨</t>
  </si>
  <si>
    <t>220217</t>
  </si>
  <si>
    <t>转/零A488-2020年高水平-人才引进及师资队伍-引进人才科研启动54</t>
  </si>
  <si>
    <t>徐峰</t>
  </si>
  <si>
    <t>220218</t>
  </si>
  <si>
    <t>转/零A488-2020年高水平-人才引进及师资队伍-引进人才科研启动55</t>
  </si>
  <si>
    <t>沈荣鑫</t>
  </si>
  <si>
    <t>220219</t>
  </si>
  <si>
    <t>转/零A488-2020年高水平-人才引进及师资队伍-引进人才科研启动56</t>
  </si>
  <si>
    <t>龙拥兵</t>
  </si>
  <si>
    <t>220220</t>
  </si>
  <si>
    <t>转/零A488-2020年高水平-人才引进及师资队伍-引进人才科研启动57</t>
  </si>
  <si>
    <t>温棚</t>
  </si>
  <si>
    <t>220221</t>
  </si>
  <si>
    <t>转/零A488-2020年高水平-人才引进及师资队伍-引进人才科研启动58</t>
  </si>
  <si>
    <t>郑泽中</t>
  </si>
  <si>
    <t>220222</t>
  </si>
  <si>
    <t>转/零A488-2020年高水平-人才引进及师资队伍-引进人才科研启动59</t>
  </si>
  <si>
    <t>朱全涛</t>
  </si>
  <si>
    <t>220223</t>
  </si>
  <si>
    <t>转/零A488-2020年高水平-人才引进及师资队伍-引进人才科研启动60</t>
  </si>
  <si>
    <t>胡新生</t>
  </si>
  <si>
    <t>220224</t>
  </si>
  <si>
    <t>转/零A488-2020年高水平-人才引进及师资队伍-引进人才科研启动61</t>
  </si>
  <si>
    <t>刘林川</t>
  </si>
  <si>
    <t>220225</t>
  </si>
  <si>
    <t>转/零A488-2020年高水平-人才引进及师资队伍-引进人才科研启动62</t>
  </si>
  <si>
    <t>李建明</t>
  </si>
  <si>
    <t>220226</t>
  </si>
  <si>
    <t>转/零A488-2020年高水平-人才引进及师资队伍-引进人才科研启动63</t>
  </si>
  <si>
    <t>杨化强</t>
  </si>
  <si>
    <t>国家生猪种业工程技术研究中心</t>
  </si>
  <si>
    <t>220227</t>
  </si>
  <si>
    <t>转/零A488-2020年高水平-人才引进及师资队伍-引进人才科研启动64</t>
  </si>
  <si>
    <t>刘宇婷</t>
  </si>
  <si>
    <t>220228</t>
  </si>
  <si>
    <t>转/零A488-2020年高水平-人才引进及师资队伍-引进人才科研启动65</t>
  </si>
  <si>
    <t>仇荣亮</t>
  </si>
  <si>
    <t>220290</t>
  </si>
  <si>
    <t>转/零A488-2020年高水平-人才引进及师资队伍-引进人才科研启动66</t>
  </si>
  <si>
    <t>周海</t>
  </si>
  <si>
    <t>220291</t>
  </si>
  <si>
    <t>转/零A488-2020年高水平-人才引进及师资队伍-引进人才科研启动67</t>
  </si>
  <si>
    <t>陈奡蕾</t>
  </si>
  <si>
    <t>220292</t>
  </si>
  <si>
    <t>转/零A488-2020年高水平-人才引进及师资队伍-引进人才科研启动68</t>
  </si>
  <si>
    <t>唐明</t>
  </si>
  <si>
    <t>220293</t>
  </si>
  <si>
    <t>转/零A488-2020年高水平-人才引进及师资队伍-引进人才科研启动69</t>
  </si>
  <si>
    <t>陈辉</t>
  </si>
  <si>
    <t>220294</t>
  </si>
  <si>
    <t>转/零A488-2020年高水平-人才引进及师资队伍-引进人才科研启动70</t>
  </si>
  <si>
    <t>梁业如</t>
  </si>
  <si>
    <t>220295</t>
  </si>
  <si>
    <t>转/零A488-2020年高水平-人才引进及师资队伍-引进人才科研启动71</t>
  </si>
  <si>
    <t>张超群</t>
  </si>
  <si>
    <t>220296</t>
  </si>
  <si>
    <t>转/零A488-2020年高水平-人才引进及师资队伍-引进人才科研启动72</t>
  </si>
  <si>
    <t>张群洁</t>
  </si>
  <si>
    <t>220297</t>
  </si>
  <si>
    <t>转/零A488-2020年高水平-人才引进及师资队伍-引进人才科研启动73</t>
  </si>
  <si>
    <t>张彤</t>
  </si>
  <si>
    <t>220316</t>
  </si>
  <si>
    <t>转/零A488-2020年高水平-人才引进及师资队伍-引进人才科研启动74</t>
  </si>
  <si>
    <t>Erik Nielsen</t>
  </si>
  <si>
    <t>220317</t>
  </si>
  <si>
    <t>转/零A488-2020年高水平-人才引进及师资队伍-引进人才科研启动75</t>
  </si>
  <si>
    <t>高立志</t>
  </si>
  <si>
    <t>220335</t>
  </si>
  <si>
    <t>转/零A488-2020年高水平-人才引进及师资队伍-引进人才科研启动76</t>
  </si>
  <si>
    <t>伍欣宙</t>
  </si>
  <si>
    <t>220336</t>
  </si>
  <si>
    <t>转/零A488-2020年高水平-人才引进及师资队伍-引进人才科研启动77</t>
  </si>
  <si>
    <t>李鹏飞</t>
  </si>
  <si>
    <t>220354</t>
  </si>
  <si>
    <t>转/零A488-2020年高水平-人才引进及师资队伍-引进人才科研启动78</t>
  </si>
  <si>
    <t>何永奇</t>
  </si>
  <si>
    <t>220355</t>
  </si>
  <si>
    <t>转/零A488-2020年高水平-人才引进及师资队伍-引进人才科研启动79</t>
  </si>
  <si>
    <t>李远友</t>
  </si>
  <si>
    <t>220356</t>
  </si>
  <si>
    <t>转/零A488-2020年高水平-人才引进及师资队伍-引进人才科研启动80</t>
  </si>
  <si>
    <t>转/零A488-2020年高水平-人才引进及师资队伍-引进人才科研启动81</t>
  </si>
  <si>
    <t>张同龙</t>
  </si>
  <si>
    <t>转/零A488-2020年高水平-人才引进及师资队伍-引进人才科研启动82</t>
  </si>
  <si>
    <t>植物保护学院</t>
  </si>
  <si>
    <t>转/零A488-2020年高水平-人才引进及师资队伍-珠江学者配套子卡1</t>
  </si>
  <si>
    <t>葛良法</t>
  </si>
  <si>
    <t>220105</t>
  </si>
  <si>
    <t>转/零A488-2020年高水平-人才引进及师资队伍-珠江学者配套子卡2</t>
  </si>
  <si>
    <t>潘振晓</t>
  </si>
  <si>
    <t>220106</t>
  </si>
  <si>
    <t>转/零A488-2020年高水平-人才引进及师资队伍-珠江学者配套子卡3</t>
  </si>
  <si>
    <t>陈有华</t>
  </si>
  <si>
    <t>220107</t>
  </si>
  <si>
    <t>转/零A488-2020年高水平-人才引进及师资队伍-珠江学者配套子卡4</t>
  </si>
  <si>
    <t>任文凯</t>
  </si>
  <si>
    <t>220108</t>
  </si>
  <si>
    <t>转/零A488-2020年高水平-人才引进及师资队伍-珠江学者配套子卡5</t>
  </si>
  <si>
    <t>潘慧鹏</t>
  </si>
  <si>
    <t>220109</t>
  </si>
  <si>
    <t>转/零A488-2020年高水平-人才引进及师资队伍-珠江学者配套子卡6</t>
  </si>
  <si>
    <t>220125</t>
  </si>
  <si>
    <t>转/零A488-2020年高水平-人才引进及师资队伍-珠江学者配套子卡7</t>
  </si>
  <si>
    <t>亓文宝</t>
  </si>
  <si>
    <t>220204</t>
  </si>
  <si>
    <t>转/零A488-2020年高水平-人才引进及师资队伍-珠江学者配套子卡8</t>
  </si>
  <si>
    <t>孙坚</t>
  </si>
  <si>
    <t>220205</t>
  </si>
  <si>
    <t>转/零A488-2020年高水平-人才引进及师资队伍-珠江学者配套子卡9</t>
  </si>
  <si>
    <t>220206</t>
  </si>
  <si>
    <t>转/零A488-2020年高水平-人才引进及师资队伍-珠江学者配套子卡10</t>
  </si>
  <si>
    <t>王弘</t>
  </si>
  <si>
    <t>220207</t>
  </si>
  <si>
    <t>转/零A488-2020年高水平-人才引进及师资队伍-珠江学者配套子卡11</t>
  </si>
  <si>
    <t>220208</t>
  </si>
  <si>
    <t>转/零A488-2020年高水平-人才引进及师资队伍-长江学者配套子卡12</t>
  </si>
  <si>
    <t>220203</t>
  </si>
  <si>
    <t>补充冲一流高水平人才引进经费 小计</t>
  </si>
  <si>
    <t>转/零A488-2020年高水平-补充冲一流高水平人才</t>
  </si>
  <si>
    <t>220102</t>
  </si>
  <si>
    <t>四</t>
  </si>
  <si>
    <t>人才培养专项  小计</t>
  </si>
  <si>
    <t>本科人才培养专项（含工程、农事、管理训练中心和公基中心条件建设）  小计</t>
  </si>
  <si>
    <t>教务处</t>
  </si>
  <si>
    <t>转/零A488-2020年高水平-人才培养专项1-本科(1)课程建设</t>
  </si>
  <si>
    <t>王海林</t>
  </si>
  <si>
    <t>220197</t>
  </si>
  <si>
    <t>转/零A489-2020年高水平-人才培养专项2-本科(2)课程建设</t>
  </si>
  <si>
    <t>220198</t>
  </si>
  <si>
    <t>转/零A489-2020年高水平-人才培养专项2-本科(3)实验室建设</t>
  </si>
  <si>
    <t>220199</t>
  </si>
  <si>
    <t>转/零A489-2020年高水平-人才培养专项2-本科(4)教师教学发展</t>
  </si>
  <si>
    <t>220200</t>
  </si>
  <si>
    <t>转/零A489-2020年高水平-人才培养专项2-本科(5)专业与质量工程建设</t>
  </si>
  <si>
    <t>220201</t>
  </si>
  <si>
    <t>转/零A489-2020年高水平-人才培养专项2-本科(6)信息化建设</t>
  </si>
  <si>
    <t>220202</t>
  </si>
  <si>
    <t>研究生人才培养专项 小计</t>
  </si>
  <si>
    <t>研究生院</t>
  </si>
  <si>
    <t>转/零A488-2020年高水平-人才培养专项3-研究生</t>
  </si>
  <si>
    <t>庄楚雄</t>
  </si>
  <si>
    <t>研究生处</t>
  </si>
  <si>
    <t>220072</t>
  </si>
  <si>
    <t>转/零A488-2020年高水平-人才培养专项3-研究生子卡1学位教改-粤港澳大湾区风景园林专业研究生设计课程</t>
  </si>
  <si>
    <t>陈崇贤</t>
  </si>
  <si>
    <t>220157</t>
  </si>
  <si>
    <t>转/零A488-2020年高水平-人才培养专项3-研究生子卡2学位教改-农业硕士温氏创新班人才培养新模式研究</t>
  </si>
  <si>
    <t>付晓兰</t>
  </si>
  <si>
    <t>220158</t>
  </si>
  <si>
    <t>转/零A488-2020年高水平-人才培养专项3-研究生子卡3学位教改-大数据时代下理工科研究生创新人才培养</t>
  </si>
  <si>
    <t>肖莉</t>
  </si>
  <si>
    <t>220159</t>
  </si>
  <si>
    <t>转/零A488-2020年高水平-人才培养专项3-研究生子卡4学位教改-研究生心理资本与科研绩效关系及其协同</t>
  </si>
  <si>
    <t>邱亚洪</t>
  </si>
  <si>
    <t>学生工作处</t>
  </si>
  <si>
    <t>220160</t>
  </si>
  <si>
    <t>转/零A488-2020年高水平-人才培养专项3-研究生子卡5学位教改-三全育人理念下研究生课程思政的探索</t>
  </si>
  <si>
    <t>梁耀明</t>
  </si>
  <si>
    <t>220161</t>
  </si>
  <si>
    <t>转/零A488-2020年高水平-人才培养专项3-研究生子卡6联培基地-广东蓝洋科技有限公司</t>
  </si>
  <si>
    <t>袁腾</t>
  </si>
  <si>
    <t>220162</t>
  </si>
  <si>
    <t>转/零A488-2020年高水平-人才培养专项3-研究生子卡7联培基地-广州智能装备院有限公司</t>
  </si>
  <si>
    <t>王红军</t>
  </si>
  <si>
    <t>220163</t>
  </si>
  <si>
    <t>转/零A488-2020年高水平-人才培养专项3-研究生子卡8联培基地-广州市金农科技开发有限公司</t>
  </si>
  <si>
    <t>徐汉虹</t>
  </si>
  <si>
    <t>220164</t>
  </si>
  <si>
    <t>转/零A488-2020年高水平-人才培养专项3-研究生子卡9联培基地-播恩生物技术股份有限公司</t>
  </si>
  <si>
    <t>220165</t>
  </si>
  <si>
    <t>转/零A488-2020年高水平-人才培养专项3-研究生子卡10联培基地-广州极飞科技有限公司</t>
  </si>
  <si>
    <t>220166</t>
  </si>
  <si>
    <t>转/零A488-2020年高水平-人才培养专项3-研究生子卡11联培基地-罗定市稻香园农业科技股份有限公司</t>
  </si>
  <si>
    <t>章家恩</t>
  </si>
  <si>
    <t>220167</t>
  </si>
  <si>
    <t>转/零A488-2020年高水平-人才培养专项3-研究生子卡12示范性全英文课程-高级细胞生物学</t>
  </si>
  <si>
    <t>王浩</t>
  </si>
  <si>
    <t>220168</t>
  </si>
  <si>
    <t>转/零A488-2020年高水平-人才培养专项3-研究生子卡13示范性全英文课程-精准农业航空技术与应用</t>
  </si>
  <si>
    <t>220169</t>
  </si>
  <si>
    <t>转/零A488-2020年高水平-人才培养专项3-研究生子卡14示范性全英文课程-数字图像工程</t>
  </si>
  <si>
    <t>220170</t>
  </si>
  <si>
    <t>转/零A488-2020年高水平-人才培养专项3-研究生子卡15课程思政建设-公共管理质性研究方法</t>
  </si>
  <si>
    <t>廖杨</t>
  </si>
  <si>
    <t>220171</t>
  </si>
  <si>
    <t>转/零A488-2020年高水平-人才培养专项3-研究生子卡16课程思政建设-研究生学习适应与发展</t>
  </si>
  <si>
    <t>陈晓梅</t>
  </si>
  <si>
    <t>220172</t>
  </si>
  <si>
    <t>转/零A488-2020年高水平-人才培养专项3-研究生子卡17课程思政建设-稀土化学</t>
  </si>
  <si>
    <t>雷炳富</t>
  </si>
  <si>
    <t>220173</t>
  </si>
  <si>
    <t>转/零A488-2020年高水平-人才培养专项3-研究生子卡18课程思政建设-可持续发展设计</t>
  </si>
  <si>
    <t>刘红斌</t>
  </si>
  <si>
    <t>220174</t>
  </si>
  <si>
    <t>转/零A488-2020年高水平-人才培养专项3-研究生子卡19课程思政建设-人兽共患病学</t>
  </si>
  <si>
    <t>220175</t>
  </si>
  <si>
    <t>转/零A488-2020年高水平-人才培养专项3-研究生子卡20在线课程建设-中国特色社会主义理论与实践</t>
  </si>
  <si>
    <t>禹规娥</t>
  </si>
  <si>
    <t>220176</t>
  </si>
  <si>
    <t>转/零A488-2020年高水平-人才培养专项3-研究生子卡21在线课程建设-实用英语视听说</t>
  </si>
  <si>
    <t>张月红</t>
  </si>
  <si>
    <t>220177</t>
  </si>
  <si>
    <t>转/零A488-2020年高水平-人才培养专项3-研究生子卡22在线课程建设-社会工作量化研究方法</t>
  </si>
  <si>
    <t>张沁洁</t>
  </si>
  <si>
    <t>220178</t>
  </si>
  <si>
    <t>转/零A488-2020年高水平-人才培养专项3-研究生子卡23在线课程建设-建模与仿真</t>
  </si>
  <si>
    <t>余平祥</t>
  </si>
  <si>
    <t>220179</t>
  </si>
  <si>
    <t>转/零A488-2020年高水平-人才培养专项3-研究生子卡24专业学位课程教学案例-港珠澳大桥建设背后生态</t>
  </si>
  <si>
    <t>李高扬</t>
  </si>
  <si>
    <t>220180</t>
  </si>
  <si>
    <t>转/零A488-2020年高水平-人才培养专项3-研究生子卡25专业学位课程教学案例-“番木瓜环斑病毒”案例</t>
  </si>
  <si>
    <t>饶雪琴</t>
  </si>
  <si>
    <t>220181</t>
  </si>
  <si>
    <t>转/零A488-2020年高水平-人才培养专项3-研究生子卡26专业学位课程教学案例-小分子RNA在植物病原</t>
  </si>
  <si>
    <t>李敏慧</t>
  </si>
  <si>
    <t>220182</t>
  </si>
  <si>
    <t>转/零A488-2020年高水平-人才培养专项3-研究生子卡27专业学位课程教学案例-蚕桑资源利用课程案例</t>
  </si>
  <si>
    <t>刘吉平</t>
  </si>
  <si>
    <t>220183</t>
  </si>
  <si>
    <t>转/零A488-2020年高水平-人才培养专项3-研究生子卡28专业学位课程教学案例库-基层政府治理案例库</t>
  </si>
  <si>
    <t>史传林</t>
  </si>
  <si>
    <t>220184</t>
  </si>
  <si>
    <t>转/零A488-2020年高水平-人才培养专项3-研究生子卡29专业学位课程教学案例库-小动物临床实践案</t>
  </si>
  <si>
    <t>苏荣胜</t>
  </si>
  <si>
    <t>220185</t>
  </si>
  <si>
    <t>转/零A488-2020年高水平-人才培养专项3-研究生子卡30高水平研究生教材-高级动物传染病学</t>
  </si>
  <si>
    <t>罗满林</t>
  </si>
  <si>
    <t>220186</t>
  </si>
  <si>
    <t>转/零A488-2020年高水平-人才培养专项3-研究生子卡31高水平研究生教材-社会调查研究方法</t>
  </si>
  <si>
    <t>220187</t>
  </si>
  <si>
    <t>转/零A488-2020年高水平-人才培养专项3-研究生子卡32高水平研究生教材-社工机构成长运营案例</t>
  </si>
  <si>
    <t>张兴杰</t>
  </si>
  <si>
    <t>220188</t>
  </si>
  <si>
    <t>转/零A488-2020年高水平-人才培养专项3-研究生子卡33全国示范性风景园林专业学位研究生联培</t>
  </si>
  <si>
    <t>高伟</t>
  </si>
  <si>
    <t>220189</t>
  </si>
  <si>
    <t>转/零A488-2020年高水平-人才培养专项3-研究生子卡34学位教改-农林院校特色风景园林新工科课程体系</t>
  </si>
  <si>
    <t>李晖</t>
  </si>
  <si>
    <t>220320</t>
  </si>
  <si>
    <t>转/零A488-2020年高水平-人才培养专项3-研究生子卡35学位教改-基于提高培养质量的环境专业全英课程体系构建</t>
  </si>
  <si>
    <t>余光伟</t>
  </si>
  <si>
    <t>220321</t>
  </si>
  <si>
    <t>转/零A488-2020年高水平-人才培养专项3-研究生子卡36学位教改-全程化与系统化：全日制专业研究生实践教学</t>
  </si>
  <si>
    <t>陈翱</t>
  </si>
  <si>
    <t>220322</t>
  </si>
  <si>
    <t>转/零A488-2020年高水平-人才培养专项3-研究生子卡37学位教改-新农科视域下农村发展领域专业硕士实践提升</t>
  </si>
  <si>
    <t>贺梅英</t>
  </si>
  <si>
    <t>220323</t>
  </si>
  <si>
    <t>转/零A488-2020年高水平-人才培养专项3-研究生子卡38学位教改-立德树人视角下研究生导师与辅导员精准育人</t>
  </si>
  <si>
    <t>鲍金勇</t>
  </si>
  <si>
    <t>220324</t>
  </si>
  <si>
    <t>转/零A488-2020年高水平-人才培养专项3-研究生子卡39联培基地-广东若铂智能机器有限公司</t>
  </si>
  <si>
    <t>220325</t>
  </si>
  <si>
    <t>转/零A488-2020年高水平-人才培养专项3-研究生子卡40联培基地-中山榄菊日化实业有限公司</t>
  </si>
  <si>
    <t>江定心</t>
  </si>
  <si>
    <t>220326</t>
  </si>
  <si>
    <t>转/零A488-2020年高水平-人才培养专项3-研究生子卡41联培基地-广东省生态环境技术研究所</t>
  </si>
  <si>
    <t>李永涛</t>
  </si>
  <si>
    <t>220327</t>
  </si>
  <si>
    <t>转/零A488-2020年高水平-人才培养专项3-研究生子卡42联培基地-广东省社会科学院</t>
  </si>
  <si>
    <t>张艳河</t>
  </si>
  <si>
    <t>220328</t>
  </si>
  <si>
    <t>转/零A488-2020年高水平-人才培养专项3-研究生子卡43示范课程-现代农业创新与乡村振兴战略</t>
  </si>
  <si>
    <t>罗明忠</t>
  </si>
  <si>
    <t>220329</t>
  </si>
  <si>
    <t>转/零A488-2020年高水平-人才培养专项3-研究生子卡44示范课程-公共政策分析</t>
  </si>
  <si>
    <t>220330</t>
  </si>
  <si>
    <t>转/零A488-2020年高水平-人才培养专项3-研究生子卡45课程建设-现代农业创新与乡村振兴战略</t>
  </si>
  <si>
    <t>220332</t>
  </si>
  <si>
    <t>学生创新创业（含牛哥驿站建设） 小计</t>
  </si>
  <si>
    <t>创业学院</t>
  </si>
  <si>
    <t>转/零A488-2020年高水平-人才培养专项4-牛哥驿站建设</t>
  </si>
  <si>
    <t>姜峰</t>
  </si>
  <si>
    <t>社会服务处（原新农村发展研究院）</t>
  </si>
  <si>
    <t>220073</t>
  </si>
  <si>
    <t>转/零A488-2020年高水平-人才培养专项4-创新创业建设经费</t>
  </si>
  <si>
    <t>赵凤</t>
  </si>
  <si>
    <t>（四）</t>
  </si>
  <si>
    <t>“三全育人”专项 小计</t>
  </si>
  <si>
    <t>学生处</t>
  </si>
  <si>
    <t>转/零A488-2020年高水平-人才培养专项5-三全育</t>
  </si>
  <si>
    <t>220074</t>
  </si>
  <si>
    <t>五</t>
  </si>
  <si>
    <t>国际交流与合作项目 小计</t>
  </si>
  <si>
    <t>国际交流处</t>
  </si>
  <si>
    <t>转/零A488-2020年高水平-国际交流与合作项目</t>
  </si>
  <si>
    <t>220075</t>
  </si>
  <si>
    <t>六</t>
  </si>
  <si>
    <t>推进“双一流”建设专项 小计</t>
  </si>
  <si>
    <t>发展规划处</t>
  </si>
  <si>
    <t>转/零A488-2020年高水平-推进“双一流”建设</t>
  </si>
  <si>
    <t>220076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</si>
</sst>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#,##0.00_ "/>
    <numFmt numFmtId="179" formatCode="0.00_ "/>
  </numFmts>
  <fonts count="52"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7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" fontId="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top"/>
      <protection/>
    </xf>
  </cellStyleXfs>
  <cellXfs count="11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0" xfId="22" applyNumberFormat="1" applyFont="1" applyAlignment="1">
      <alignment vertical="center"/>
    </xf>
    <xf numFmtId="10" fontId="1" fillId="0" borderId="0" xfId="25" applyNumberFormat="1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177" fontId="43" fillId="0" borderId="11" xfId="0" applyNumberFormat="1" applyFont="1" applyBorder="1" applyAlignment="1">
      <alignment horizontal="center" vertical="center"/>
    </xf>
    <xf numFmtId="178" fontId="43" fillId="0" borderId="11" xfId="22" applyNumberFormat="1" applyFont="1" applyBorder="1" applyAlignment="1">
      <alignment horizontal="center" vertical="center"/>
    </xf>
    <xf numFmtId="0" fontId="48" fillId="21" borderId="12" xfId="0" applyFont="1" applyFill="1" applyBorder="1" applyAlignment="1">
      <alignment horizontal="center" vertical="center"/>
    </xf>
    <xf numFmtId="0" fontId="48" fillId="21" borderId="13" xfId="0" applyFont="1" applyFill="1" applyBorder="1" applyAlignment="1">
      <alignment horizontal="center" vertical="center"/>
    </xf>
    <xf numFmtId="0" fontId="48" fillId="21" borderId="14" xfId="0" applyFont="1" applyFill="1" applyBorder="1" applyAlignment="1">
      <alignment horizontal="center" vertical="center"/>
    </xf>
    <xf numFmtId="4" fontId="49" fillId="21" borderId="11" xfId="22" applyFont="1" applyFill="1" applyBorder="1" applyAlignment="1">
      <alignment horizontal="right" vertical="center"/>
    </xf>
    <xf numFmtId="178" fontId="48" fillId="21" borderId="15" xfId="22" applyNumberFormat="1" applyFont="1" applyFill="1" applyBorder="1" applyAlignment="1">
      <alignment horizontal="right" vertical="center"/>
    </xf>
    <xf numFmtId="0" fontId="49" fillId="21" borderId="11" xfId="0" applyFont="1" applyFill="1" applyBorder="1" applyAlignment="1">
      <alignment horizontal="center" vertical="center"/>
    </xf>
    <xf numFmtId="0" fontId="49" fillId="21" borderId="12" xfId="0" applyFont="1" applyFill="1" applyBorder="1" applyAlignment="1">
      <alignment horizontal="center" vertical="center"/>
    </xf>
    <xf numFmtId="0" fontId="49" fillId="21" borderId="14" xfId="0" applyFont="1" applyFill="1" applyBorder="1" applyAlignment="1">
      <alignment horizontal="center" vertical="center"/>
    </xf>
    <xf numFmtId="177" fontId="49" fillId="21" borderId="11" xfId="0" applyNumberFormat="1" applyFont="1" applyFill="1" applyBorder="1" applyAlignment="1">
      <alignment horizontal="right" vertical="center"/>
    </xf>
    <xf numFmtId="178" fontId="49" fillId="21" borderId="11" xfId="22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top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22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" fontId="7" fillId="0" borderId="19" xfId="22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0" fontId="49" fillId="21" borderId="17" xfId="0" applyFont="1" applyFill="1" applyBorder="1" applyAlignment="1">
      <alignment horizontal="center" vertical="center"/>
    </xf>
    <xf numFmtId="0" fontId="49" fillId="21" borderId="18" xfId="0" applyFont="1" applyFill="1" applyBorder="1" applyAlignment="1">
      <alignment horizontal="center" vertical="center"/>
    </xf>
    <xf numFmtId="0" fontId="49" fillId="21" borderId="21" xfId="0" applyFont="1" applyFill="1" applyBorder="1" applyAlignment="1">
      <alignment horizontal="center" vertical="center"/>
    </xf>
    <xf numFmtId="4" fontId="49" fillId="21" borderId="21" xfId="22" applyFont="1" applyFill="1" applyBorder="1" applyAlignment="1">
      <alignment horizontal="right" vertical="center"/>
    </xf>
    <xf numFmtId="177" fontId="49" fillId="21" borderId="21" xfId="0" applyNumberFormat="1" applyFont="1" applyFill="1" applyBorder="1" applyAlignment="1">
      <alignment horizontal="right" vertical="center"/>
    </xf>
    <xf numFmtId="178" fontId="49" fillId="21" borderId="21" xfId="22" applyNumberFormat="1" applyFont="1" applyFill="1" applyBorder="1" applyAlignment="1">
      <alignment horizontal="right" vertical="center"/>
    </xf>
    <xf numFmtId="0" fontId="49" fillId="21" borderId="17" xfId="0" applyFont="1" applyFill="1" applyBorder="1" applyAlignment="1">
      <alignment horizontal="center" vertical="center"/>
    </xf>
    <xf numFmtId="0" fontId="49" fillId="21" borderId="18" xfId="0" applyFont="1" applyFill="1" applyBorder="1" applyAlignment="1">
      <alignment horizontal="center" vertical="center"/>
    </xf>
    <xf numFmtId="0" fontId="49" fillId="21" borderId="19" xfId="0" applyFont="1" applyFill="1" applyBorder="1" applyAlignment="1">
      <alignment horizontal="center" vertical="center"/>
    </xf>
    <xf numFmtId="4" fontId="49" fillId="21" borderId="19" xfId="22" applyFont="1" applyFill="1" applyBorder="1" applyAlignment="1">
      <alignment horizontal="right" vertical="center"/>
    </xf>
    <xf numFmtId="177" fontId="49" fillId="21" borderId="19" xfId="0" applyNumberFormat="1" applyFont="1" applyFill="1" applyBorder="1" applyAlignment="1">
      <alignment horizontal="right" vertical="center"/>
    </xf>
    <xf numFmtId="178" fontId="49" fillId="21" borderId="19" xfId="22" applyNumberFormat="1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0" fontId="43" fillId="0" borderId="11" xfId="25" applyNumberFormat="1" applyFont="1" applyBorder="1" applyAlignment="1">
      <alignment horizontal="center" vertical="center"/>
    </xf>
    <xf numFmtId="10" fontId="48" fillId="21" borderId="15" xfId="25" applyNumberFormat="1" applyFont="1" applyFill="1" applyBorder="1" applyAlignment="1">
      <alignment horizontal="center" vertical="center"/>
    </xf>
    <xf numFmtId="10" fontId="51" fillId="33" borderId="15" xfId="25" applyNumberFormat="1" applyFont="1" applyFill="1" applyBorder="1" applyAlignment="1">
      <alignment horizontal="center" vertical="center"/>
    </xf>
    <xf numFmtId="10" fontId="51" fillId="33" borderId="22" xfId="25" applyNumberFormat="1" applyFont="1" applyFill="1" applyBorder="1" applyAlignment="1">
      <alignment horizontal="center" vertical="center"/>
    </xf>
    <xf numFmtId="10" fontId="49" fillId="21" borderId="21" xfId="25" applyNumberFormat="1" applyFont="1" applyFill="1" applyBorder="1" applyAlignment="1">
      <alignment vertical="center"/>
    </xf>
    <xf numFmtId="10" fontId="49" fillId="21" borderId="19" xfId="25" applyNumberFormat="1" applyFont="1" applyFill="1" applyBorder="1" applyAlignment="1">
      <alignment vertical="center"/>
    </xf>
    <xf numFmtId="10" fontId="50" fillId="0" borderId="19" xfId="25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0" fontId="50" fillId="33" borderId="19" xfId="25" applyNumberFormat="1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" fontId="7" fillId="0" borderId="15" xfId="22" applyFont="1" applyFill="1" applyBorder="1" applyAlignment="1">
      <alignment horizontal="right" vertical="center"/>
    </xf>
    <xf numFmtId="0" fontId="49" fillId="21" borderId="13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10" fontId="7" fillId="0" borderId="11" xfId="22" applyNumberFormat="1" applyFont="1" applyFill="1" applyBorder="1" applyAlignment="1">
      <alignment horizontal="right" vertical="center"/>
    </xf>
    <xf numFmtId="10" fontId="49" fillId="21" borderId="11" xfId="25" applyNumberFormat="1" applyFont="1" applyFill="1" applyBorder="1" applyAlignment="1">
      <alignment vertical="center"/>
    </xf>
    <xf numFmtId="10" fontId="50" fillId="0" borderId="11" xfId="25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43" fontId="8" fillId="0" borderId="11" xfId="22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horizontal="right" vertical="center"/>
    </xf>
    <xf numFmtId="0" fontId="49" fillId="21" borderId="23" xfId="0" applyFont="1" applyFill="1" applyBorder="1" applyAlignment="1">
      <alignment horizontal="center" vertical="center"/>
    </xf>
    <xf numFmtId="0" fontId="49" fillId="21" borderId="24" xfId="0" applyFont="1" applyFill="1" applyBorder="1" applyAlignment="1">
      <alignment horizontal="center" vertical="center"/>
    </xf>
    <xf numFmtId="0" fontId="49" fillId="21" borderId="15" xfId="0" applyFont="1" applyFill="1" applyBorder="1" applyAlignment="1">
      <alignment horizontal="center" vertical="center"/>
    </xf>
    <xf numFmtId="4" fontId="49" fillId="21" borderId="0" xfId="22" applyFont="1" applyFill="1" applyAlignment="1">
      <alignment horizontal="right" vertical="center"/>
    </xf>
    <xf numFmtId="177" fontId="49" fillId="21" borderId="15" xfId="0" applyNumberFormat="1" applyFont="1" applyFill="1" applyBorder="1" applyAlignment="1">
      <alignment horizontal="right" vertical="center"/>
    </xf>
    <xf numFmtId="178" fontId="7" fillId="0" borderId="11" xfId="22" applyNumberFormat="1" applyFont="1" applyFill="1" applyBorder="1" applyAlignment="1">
      <alignment horizontal="right" vertical="center"/>
    </xf>
    <xf numFmtId="0" fontId="50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25" xfId="22" applyFont="1" applyFill="1" applyBorder="1" applyAlignment="1">
      <alignment horizontal="right" vertical="center"/>
    </xf>
    <xf numFmtId="177" fontId="7" fillId="0" borderId="26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 wrapText="1"/>
    </xf>
    <xf numFmtId="4" fontId="7" fillId="0" borderId="26" xfId="22" applyFont="1" applyFill="1" applyBorder="1" applyAlignment="1">
      <alignment horizontal="right" vertical="center"/>
    </xf>
    <xf numFmtId="178" fontId="7" fillId="0" borderId="26" xfId="22" applyNumberFormat="1" applyFont="1" applyFill="1" applyBorder="1" applyAlignment="1">
      <alignment horizontal="right" vertical="center"/>
    </xf>
    <xf numFmtId="0" fontId="49" fillId="21" borderId="26" xfId="0" applyFont="1" applyFill="1" applyBorder="1" applyAlignment="1">
      <alignment horizontal="center" vertical="center"/>
    </xf>
    <xf numFmtId="0" fontId="49" fillId="21" borderId="28" xfId="0" applyFont="1" applyFill="1" applyBorder="1" applyAlignment="1">
      <alignment horizontal="center" vertical="center"/>
    </xf>
    <xf numFmtId="4" fontId="49" fillId="21" borderId="26" xfId="22" applyFont="1" applyFill="1" applyBorder="1" applyAlignment="1">
      <alignment horizontal="right" vertical="center"/>
    </xf>
    <xf numFmtId="177" fontId="49" fillId="21" borderId="26" xfId="0" applyNumberFormat="1" applyFont="1" applyFill="1" applyBorder="1" applyAlignment="1">
      <alignment horizontal="right" vertical="center"/>
    </xf>
    <xf numFmtId="178" fontId="49" fillId="21" borderId="26" xfId="22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top" wrapText="1"/>
    </xf>
    <xf numFmtId="178" fontId="7" fillId="0" borderId="26" xfId="0" applyNumberFormat="1" applyFont="1" applyFill="1" applyBorder="1" applyAlignment="1">
      <alignment horizontal="right" vertical="center"/>
    </xf>
    <xf numFmtId="10" fontId="50" fillId="0" borderId="26" xfId="25" applyNumberFormat="1" applyFont="1" applyFill="1" applyBorder="1" applyAlignment="1">
      <alignment vertical="center"/>
    </xf>
    <xf numFmtId="10" fontId="49" fillId="21" borderId="26" xfId="25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8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488&#39640;&#27700;&#24179;1-9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 t="str">
            <v>220068</v>
          </cell>
          <cell r="D8" t="str">
            <v>转/零A488-2020年高水平“冲补强”专项资金</v>
          </cell>
          <cell r="E8" t="str">
            <v>华南农业大学</v>
          </cell>
          <cell r="F8" t="str">
            <v>000</v>
          </cell>
          <cell r="G8">
            <v>0</v>
          </cell>
          <cell r="H8">
            <v>537800</v>
          </cell>
          <cell r="I8">
            <v>0</v>
          </cell>
          <cell r="J8">
            <v>537800</v>
          </cell>
        </row>
        <row r="9">
          <cell r="C9" t="str">
            <v>220101</v>
          </cell>
          <cell r="D9" t="str">
            <v>转/零A488-2020年高水平-人才引进及师资队伍建</v>
          </cell>
          <cell r="E9" t="str">
            <v>王长明</v>
          </cell>
          <cell r="F9" t="str">
            <v>30000191</v>
          </cell>
          <cell r="G9">
            <v>0</v>
          </cell>
          <cell r="H9">
            <v>56235455</v>
          </cell>
          <cell r="I9">
            <v>29094796.2</v>
          </cell>
          <cell r="J9">
            <v>27140658.8</v>
          </cell>
        </row>
        <row r="10">
          <cell r="C10" t="str">
            <v>220102</v>
          </cell>
          <cell r="D10" t="str">
            <v>转/零A488-2020年高水平-补充冲一流高水平人才</v>
          </cell>
          <cell r="E10" t="str">
            <v>王长明</v>
          </cell>
          <cell r="F10" t="str">
            <v>30000191</v>
          </cell>
          <cell r="G10">
            <v>0</v>
          </cell>
          <cell r="H10">
            <v>23600000</v>
          </cell>
          <cell r="I10">
            <v>21374</v>
          </cell>
          <cell r="J10">
            <v>23578626</v>
          </cell>
        </row>
        <row r="11">
          <cell r="C11" t="str">
            <v>220075</v>
          </cell>
          <cell r="D11" t="str">
            <v>转/零A488-2020年高水平-国际交流与合作项目</v>
          </cell>
          <cell r="E11" t="str">
            <v>王建武</v>
          </cell>
          <cell r="F11" t="str">
            <v>30000510</v>
          </cell>
          <cell r="G11">
            <v>0</v>
          </cell>
          <cell r="H11">
            <v>2000000</v>
          </cell>
          <cell r="I11">
            <v>473095.1</v>
          </cell>
          <cell r="J11">
            <v>1526904.9</v>
          </cell>
        </row>
        <row r="12">
          <cell r="C12" t="str">
            <v>220070</v>
          </cell>
          <cell r="D12" t="str">
            <v>转/零A488-2020年高水平-人才培养专项1-本科</v>
          </cell>
          <cell r="E12" t="str">
            <v>王海林</v>
          </cell>
          <cell r="F12" t="str">
            <v>30001204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220197</v>
          </cell>
          <cell r="D13" t="str">
            <v>转/零A488-2020年高水平-人才培养专项1-本科(1)课程建设</v>
          </cell>
          <cell r="E13" t="str">
            <v>王海林</v>
          </cell>
          <cell r="F13" t="str">
            <v>30001204</v>
          </cell>
          <cell r="G13">
            <v>0</v>
          </cell>
          <cell r="H13">
            <v>3000000</v>
          </cell>
          <cell r="I13">
            <v>1984782.65</v>
          </cell>
          <cell r="J13">
            <v>1015217.35</v>
          </cell>
        </row>
        <row r="14">
          <cell r="C14" t="str">
            <v>220074</v>
          </cell>
          <cell r="D14" t="str">
            <v>转/零A488-2020年高水平-人才培养专项5-三全育</v>
          </cell>
          <cell r="E14" t="str">
            <v>赵凤</v>
          </cell>
          <cell r="F14" t="str">
            <v>30000055</v>
          </cell>
          <cell r="G14">
            <v>0</v>
          </cell>
          <cell r="H14">
            <v>500000</v>
          </cell>
          <cell r="I14">
            <v>23623.34</v>
          </cell>
          <cell r="J14">
            <v>476376.66</v>
          </cell>
        </row>
        <row r="15">
          <cell r="C15" t="str">
            <v>220160</v>
          </cell>
          <cell r="D15" t="str">
            <v>转/零A488-2020年高水平-人才培养专项3-研究生子卡4学位教改-研究生心理资本与科研绩效关系及其协同</v>
          </cell>
          <cell r="E15" t="str">
            <v>邱亚洪</v>
          </cell>
          <cell r="F15" t="str">
            <v>30001753</v>
          </cell>
          <cell r="G15">
            <v>0</v>
          </cell>
          <cell r="H15">
            <v>30000</v>
          </cell>
          <cell r="I15">
            <v>0</v>
          </cell>
          <cell r="J15">
            <v>30000</v>
          </cell>
        </row>
        <row r="16">
          <cell r="C16" t="str">
            <v>220324</v>
          </cell>
          <cell r="D16" t="str">
            <v>转/零A488-2020年高水平-人才培养专项3-研究生子卡38学位教改-立德树人视角下研究生导师与辅导员精准育人</v>
          </cell>
          <cell r="E16" t="str">
            <v>鲍金勇</v>
          </cell>
          <cell r="F16" t="str">
            <v>30002975</v>
          </cell>
          <cell r="G16">
            <v>0</v>
          </cell>
          <cell r="H16">
            <v>15000</v>
          </cell>
          <cell r="I16">
            <v>0</v>
          </cell>
          <cell r="J16">
            <v>15000</v>
          </cell>
        </row>
        <row r="17">
          <cell r="C17" t="str">
            <v>220348</v>
          </cell>
          <cell r="D17" t="str">
            <v>转/零A488-2020年高水平-人才培养专项4-创新创业建设经费</v>
          </cell>
          <cell r="E17" t="str">
            <v>赵凤</v>
          </cell>
          <cell r="F17" t="str">
            <v>30000055</v>
          </cell>
          <cell r="G17">
            <v>0</v>
          </cell>
          <cell r="H17">
            <v>300000</v>
          </cell>
          <cell r="I17">
            <v>183594.29</v>
          </cell>
          <cell r="J17">
            <v>116405.71</v>
          </cell>
        </row>
        <row r="18">
          <cell r="C18" t="str">
            <v>220072</v>
          </cell>
          <cell r="D18" t="str">
            <v>转/零A488-2020年高水平-人才培养专项3-研究生</v>
          </cell>
          <cell r="E18" t="str">
            <v>庄楚雄</v>
          </cell>
          <cell r="F18" t="str">
            <v>30001341</v>
          </cell>
          <cell r="G18">
            <v>0</v>
          </cell>
          <cell r="H18">
            <v>2495000</v>
          </cell>
          <cell r="I18">
            <v>1542440</v>
          </cell>
          <cell r="J18">
            <v>952560</v>
          </cell>
        </row>
        <row r="19">
          <cell r="C19" t="str">
            <v>220322</v>
          </cell>
          <cell r="D19" t="str">
            <v>转/零A488-2020年高水平-人才培养专项3-研究生子卡36学位教改-全程化与系统化：全日制专业研究生实践教学</v>
          </cell>
          <cell r="E19" t="str">
            <v>陈翱</v>
          </cell>
          <cell r="F19" t="str">
            <v>30003042</v>
          </cell>
          <cell r="G19">
            <v>0</v>
          </cell>
          <cell r="H19">
            <v>15000</v>
          </cell>
          <cell r="I19">
            <v>12749</v>
          </cell>
          <cell r="J19">
            <v>2251</v>
          </cell>
        </row>
        <row r="20">
          <cell r="C20" t="str">
            <v>220098</v>
          </cell>
          <cell r="D20" t="str">
            <v>转/零A488-2020年高水平-科技创新专项资金</v>
          </cell>
          <cell r="E20" t="str">
            <v>严会超</v>
          </cell>
          <cell r="F20" t="str">
            <v>30000334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 t="str">
            <v>220229</v>
          </cell>
          <cell r="D21" t="str">
            <v>转/零A488-2020年高水平-科创专项1-国家自然科学基金奖励金</v>
          </cell>
          <cell r="E21" t="str">
            <v>严会超</v>
          </cell>
          <cell r="F21" t="str">
            <v>30000334</v>
          </cell>
          <cell r="G21">
            <v>0</v>
          </cell>
          <cell r="H21">
            <v>6630000</v>
          </cell>
          <cell r="I21">
            <v>6630000</v>
          </cell>
          <cell r="J21">
            <v>0</v>
          </cell>
        </row>
        <row r="22">
          <cell r="C22" t="str">
            <v>220230</v>
          </cell>
          <cell r="D22" t="str">
            <v>转/零A488-2020年高水平-科创专项2-国际科技合作重大项目培育</v>
          </cell>
          <cell r="E22" t="str">
            <v>严会超</v>
          </cell>
          <cell r="F22" t="str">
            <v>30000334</v>
          </cell>
          <cell r="G22">
            <v>0</v>
          </cell>
          <cell r="H22">
            <v>1000000</v>
          </cell>
          <cell r="I22">
            <v>0</v>
          </cell>
          <cell r="J22">
            <v>1000000</v>
          </cell>
        </row>
        <row r="23">
          <cell r="C23" t="str">
            <v>220076</v>
          </cell>
          <cell r="D23" t="str">
            <v>转/零A488-2020年高水平-推进“双一流”建设</v>
          </cell>
          <cell r="E23" t="str">
            <v>章家恩</v>
          </cell>
          <cell r="F23" t="str">
            <v>30000509</v>
          </cell>
          <cell r="G23">
            <v>0</v>
          </cell>
          <cell r="H23">
            <v>590000</v>
          </cell>
          <cell r="I23">
            <v>0</v>
          </cell>
          <cell r="J23">
            <v>590000</v>
          </cell>
        </row>
        <row r="24">
          <cell r="C24" t="str">
            <v>220100</v>
          </cell>
          <cell r="D24" t="str">
            <v>转/零A488-2020年高水平-国家级平台培育经费</v>
          </cell>
          <cell r="E24" t="str">
            <v>袁文才</v>
          </cell>
          <cell r="F24" t="str">
            <v>30000087</v>
          </cell>
          <cell r="G24">
            <v>0</v>
          </cell>
          <cell r="H24">
            <v>150000</v>
          </cell>
          <cell r="I24">
            <v>47135.54</v>
          </cell>
          <cell r="J24">
            <v>102864.46</v>
          </cell>
        </row>
        <row r="25">
          <cell r="C25" t="str">
            <v>220079</v>
          </cell>
          <cell r="D25" t="str">
            <v>转/零A488-2020年高水平-学科建设3-作物学</v>
          </cell>
          <cell r="E25" t="str">
            <v>刘向东</v>
          </cell>
          <cell r="F25" t="str">
            <v>30000486</v>
          </cell>
          <cell r="G25">
            <v>0</v>
          </cell>
          <cell r="H25">
            <v>2000000</v>
          </cell>
          <cell r="I25">
            <v>508143.29</v>
          </cell>
          <cell r="J25">
            <v>1491856.71</v>
          </cell>
        </row>
        <row r="26">
          <cell r="C26" t="str">
            <v>220082</v>
          </cell>
          <cell r="D26" t="str">
            <v>转/零A488-2020年高水平-学科建设6-植物保护</v>
          </cell>
          <cell r="E26" t="str">
            <v>李华平</v>
          </cell>
          <cell r="F26" t="str">
            <v>30000564</v>
          </cell>
          <cell r="G26">
            <v>0</v>
          </cell>
          <cell r="H26">
            <v>1500000</v>
          </cell>
          <cell r="I26">
            <v>286944.52</v>
          </cell>
          <cell r="J26">
            <v>1213055.48</v>
          </cell>
        </row>
        <row r="27">
          <cell r="C27" t="str">
            <v>220109</v>
          </cell>
          <cell r="D27" t="str">
            <v>转/零A488-2020年高水平-人才引进及师资队伍-珠江学者配套子卡5</v>
          </cell>
          <cell r="E27" t="str">
            <v>潘慧鹏</v>
          </cell>
          <cell r="F27" t="str">
            <v>30004390</v>
          </cell>
          <cell r="G27">
            <v>0</v>
          </cell>
          <cell r="H27">
            <v>170000</v>
          </cell>
          <cell r="I27">
            <v>141214.06</v>
          </cell>
          <cell r="J27">
            <v>28785.94</v>
          </cell>
        </row>
        <row r="28">
          <cell r="C28" t="str">
            <v>220149</v>
          </cell>
          <cell r="D28" t="str">
            <v>转/零A488-2020年高水平-人才引进及师资队伍-引进人才科研启动39</v>
          </cell>
          <cell r="E28" t="str">
            <v>王波</v>
          </cell>
          <cell r="F28" t="str">
            <v>30004568</v>
          </cell>
          <cell r="G28">
            <v>0</v>
          </cell>
          <cell r="H28">
            <v>30000</v>
          </cell>
          <cell r="I28">
            <v>30000</v>
          </cell>
          <cell r="J28">
            <v>0</v>
          </cell>
        </row>
        <row r="29">
          <cell r="C29" t="str">
            <v>220152</v>
          </cell>
          <cell r="D29" t="str">
            <v>转/零A488-2020年高水平-人才引进及师资队伍-引进人才科研启动42</v>
          </cell>
          <cell r="E29" t="str">
            <v>杨新</v>
          </cell>
          <cell r="F29" t="str">
            <v>30004760</v>
          </cell>
          <cell r="G29">
            <v>0</v>
          </cell>
          <cell r="H29">
            <v>150000</v>
          </cell>
          <cell r="I29">
            <v>94737.01</v>
          </cell>
          <cell r="J29">
            <v>55262.99</v>
          </cell>
        </row>
        <row r="30">
          <cell r="C30" t="str">
            <v>220164</v>
          </cell>
          <cell r="D30" t="str">
            <v>转/零A488-2020年高水平-人才培养专项3-研究生子卡8联培基地-广州市金农科技开发有限公司</v>
          </cell>
          <cell r="E30" t="str">
            <v>徐汉虹</v>
          </cell>
          <cell r="F30" t="str">
            <v>30000592</v>
          </cell>
          <cell r="G30">
            <v>0</v>
          </cell>
          <cell r="H30">
            <v>50000</v>
          </cell>
          <cell r="I30">
            <v>47000</v>
          </cell>
          <cell r="J30">
            <v>3000</v>
          </cell>
        </row>
        <row r="31">
          <cell r="C31" t="str">
            <v>220181</v>
          </cell>
          <cell r="D31" t="str">
            <v>转/零A488-2020年高水平-人才培养专项3-研究生子卡25专业学位课程教学案例-“番木瓜环斑病毒”案例</v>
          </cell>
          <cell r="E31" t="str">
            <v>饶雪琴</v>
          </cell>
          <cell r="F31" t="str">
            <v>30000568</v>
          </cell>
          <cell r="G31">
            <v>0</v>
          </cell>
          <cell r="H31">
            <v>10000</v>
          </cell>
          <cell r="I31">
            <v>5720</v>
          </cell>
          <cell r="J31">
            <v>4280</v>
          </cell>
        </row>
        <row r="32">
          <cell r="C32" t="str">
            <v>220182</v>
          </cell>
          <cell r="D32" t="str">
            <v>转/零A488-2020年高水平-人才培养专项3-研究生子卡26专业学位课程教学案例-小分子RNA在植物病原</v>
          </cell>
          <cell r="E32" t="str">
            <v>李敏慧</v>
          </cell>
          <cell r="F32" t="str">
            <v>30003039</v>
          </cell>
          <cell r="G32">
            <v>0</v>
          </cell>
          <cell r="H32">
            <v>10000</v>
          </cell>
          <cell r="I32">
            <v>616.07</v>
          </cell>
          <cell r="J32">
            <v>9383.93</v>
          </cell>
        </row>
        <row r="33">
          <cell r="C33" t="str">
            <v>220217</v>
          </cell>
          <cell r="D33" t="str">
            <v>转/零A488-2020年高水平-人才引进及师资队伍-引进人才科研启动53</v>
          </cell>
          <cell r="E33" t="str">
            <v>赵晨</v>
          </cell>
          <cell r="F33" t="str">
            <v>30004319</v>
          </cell>
          <cell r="G33">
            <v>0</v>
          </cell>
          <cell r="H33">
            <v>80000</v>
          </cell>
          <cell r="I33">
            <v>60100</v>
          </cell>
          <cell r="J33">
            <v>19900</v>
          </cell>
        </row>
        <row r="34">
          <cell r="C34" t="str">
            <v>220244</v>
          </cell>
          <cell r="D34" t="str">
            <v>转/零A488-2020年高水平-科创专项16-2019省高校自科平台-泛素E3连接酶NTPS1调控水稻花粉发育</v>
          </cell>
          <cell r="E34" t="str">
            <v>吴锦文</v>
          </cell>
          <cell r="F34" t="str">
            <v>30004425</v>
          </cell>
          <cell r="G34">
            <v>0</v>
          </cell>
          <cell r="H34">
            <v>150000</v>
          </cell>
          <cell r="I34">
            <v>15471.48</v>
          </cell>
          <cell r="J34">
            <v>134528.52</v>
          </cell>
        </row>
        <row r="35">
          <cell r="C35" t="str">
            <v>220275</v>
          </cell>
          <cell r="D35" t="str">
            <v>转/零A488-2020年高水平-科创专项47-重大科研成果培育专项-高产抗逆大豆新品种选育及配套栽培技术应用</v>
          </cell>
          <cell r="E35" t="str">
            <v>年海</v>
          </cell>
          <cell r="F35" t="str">
            <v>30000477</v>
          </cell>
          <cell r="G35">
            <v>0</v>
          </cell>
          <cell r="H35">
            <v>240000</v>
          </cell>
          <cell r="I35">
            <v>146316.56</v>
          </cell>
          <cell r="J35">
            <v>93683.44</v>
          </cell>
        </row>
        <row r="36">
          <cell r="C36" t="str">
            <v>220297</v>
          </cell>
          <cell r="D36" t="str">
            <v>转/零A488-2020年高水平-人才引进及师资队伍-引进人才科研启动72</v>
          </cell>
          <cell r="E36" t="str">
            <v>张群洁</v>
          </cell>
          <cell r="F36" t="str">
            <v>30004752</v>
          </cell>
          <cell r="G36">
            <v>0</v>
          </cell>
          <cell r="H36">
            <v>124000</v>
          </cell>
          <cell r="I36">
            <v>11185.6</v>
          </cell>
          <cell r="J36">
            <v>112814.4</v>
          </cell>
        </row>
        <row r="37">
          <cell r="C37" t="str">
            <v>220301</v>
          </cell>
          <cell r="D37" t="str">
            <v>转/零A488-2020年高水平-国家级平台培育3-国家生物防治工程技术中心培育</v>
          </cell>
          <cell r="E37" t="str">
            <v>邱宝利</v>
          </cell>
          <cell r="F37" t="str">
            <v>30000641</v>
          </cell>
          <cell r="G37">
            <v>0</v>
          </cell>
          <cell r="H37">
            <v>300000</v>
          </cell>
          <cell r="I37">
            <v>109906.04</v>
          </cell>
          <cell r="J37">
            <v>190093.96</v>
          </cell>
        </row>
        <row r="38">
          <cell r="C38" t="str">
            <v>220305</v>
          </cell>
          <cell r="D38" t="str">
            <v>转/零A488-2020年高水平-国家级平台培育7-广东省生物农药创制与应用重点实验室</v>
          </cell>
          <cell r="E38" t="str">
            <v>邱宝利</v>
          </cell>
          <cell r="F38" t="str">
            <v>30000641</v>
          </cell>
          <cell r="G38">
            <v>0</v>
          </cell>
          <cell r="H38">
            <v>100000</v>
          </cell>
          <cell r="I38">
            <v>52657.92</v>
          </cell>
          <cell r="J38">
            <v>47342.08</v>
          </cell>
        </row>
        <row r="39">
          <cell r="C39" t="str">
            <v>220307</v>
          </cell>
          <cell r="D39" t="str">
            <v>转/零A488-2020年高水平-国家级平台培育9-广东省植物分子育种重点实验室</v>
          </cell>
          <cell r="E39" t="str">
            <v>张桂权</v>
          </cell>
          <cell r="F39" t="str">
            <v>30000485</v>
          </cell>
          <cell r="G39">
            <v>0</v>
          </cell>
          <cell r="H39">
            <v>100000</v>
          </cell>
          <cell r="I39">
            <v>0</v>
          </cell>
          <cell r="J39">
            <v>100000</v>
          </cell>
        </row>
        <row r="40">
          <cell r="C40" t="str">
            <v>220316</v>
          </cell>
          <cell r="D40" t="str">
            <v>转/零A488-2020年高水平-人才引进及师资队伍-引进人才科研启动73</v>
          </cell>
          <cell r="E40" t="str">
            <v>张彤</v>
          </cell>
          <cell r="F40" t="str">
            <v>30004175</v>
          </cell>
          <cell r="G40">
            <v>0</v>
          </cell>
          <cell r="H40">
            <v>150000</v>
          </cell>
          <cell r="I40">
            <v>144864.02</v>
          </cell>
          <cell r="J40">
            <v>5135.98</v>
          </cell>
        </row>
        <row r="41">
          <cell r="C41" t="str">
            <v>220326</v>
          </cell>
          <cell r="D41" t="str">
            <v>转/零A488-2020年高水平-人才培养专项3-研究生子卡40联培基地-中山榄菊日化实业有限公司</v>
          </cell>
          <cell r="E41" t="str">
            <v>江定心</v>
          </cell>
          <cell r="F41" t="str">
            <v>30003040</v>
          </cell>
          <cell r="G41">
            <v>0</v>
          </cell>
          <cell r="H41">
            <v>25000</v>
          </cell>
          <cell r="I41">
            <v>16250.29</v>
          </cell>
          <cell r="J41">
            <v>8749.71</v>
          </cell>
        </row>
        <row r="42">
          <cell r="C42" t="str">
            <v>220335</v>
          </cell>
          <cell r="D42" t="str">
            <v>转/零A488-2020年高水平-人才引进及师资队伍-引进人才科研启动75</v>
          </cell>
          <cell r="E42" t="str">
            <v>高立志</v>
          </cell>
          <cell r="F42" t="str">
            <v>30004439</v>
          </cell>
          <cell r="G42">
            <v>0</v>
          </cell>
          <cell r="H42">
            <v>490000</v>
          </cell>
          <cell r="I42">
            <v>84931.3</v>
          </cell>
          <cell r="J42">
            <v>405068.7</v>
          </cell>
        </row>
        <row r="43">
          <cell r="C43" t="str">
            <v>220336</v>
          </cell>
          <cell r="D43" t="str">
            <v>转/零A488-2020年高水平-人才引进及师资队伍-引进人才科研启动76</v>
          </cell>
          <cell r="E43" t="str">
            <v>伍欣宙</v>
          </cell>
          <cell r="F43" t="str">
            <v>30004409</v>
          </cell>
          <cell r="G43">
            <v>0</v>
          </cell>
          <cell r="H43">
            <v>70000</v>
          </cell>
          <cell r="I43">
            <v>39210.23</v>
          </cell>
          <cell r="J43">
            <v>30789.77</v>
          </cell>
        </row>
        <row r="44">
          <cell r="C44" t="str">
            <v>220354</v>
          </cell>
          <cell r="D44" t="str">
            <v>转/零A488-2020年高水平-人才引进及师资队伍-引进人才科研启动77</v>
          </cell>
          <cell r="E44" t="str">
            <v>李鹏飞</v>
          </cell>
          <cell r="F44" t="str">
            <v>30004783</v>
          </cell>
          <cell r="G44">
            <v>0</v>
          </cell>
          <cell r="H44">
            <v>100000</v>
          </cell>
          <cell r="I44">
            <v>0</v>
          </cell>
          <cell r="J44">
            <v>100000</v>
          </cell>
        </row>
        <row r="45">
          <cell r="C45" t="str">
            <v>220355</v>
          </cell>
          <cell r="D45" t="str">
            <v>转/零A488-2020年高水平-人才引进及师资队伍-引进人才科研启动78</v>
          </cell>
          <cell r="E45" t="str">
            <v>何永奇</v>
          </cell>
          <cell r="F45" t="str">
            <v>30004772</v>
          </cell>
          <cell r="G45">
            <v>0</v>
          </cell>
          <cell r="H45">
            <v>200000</v>
          </cell>
          <cell r="I45">
            <v>103121.8</v>
          </cell>
          <cell r="J45">
            <v>96878.2</v>
          </cell>
        </row>
        <row r="46">
          <cell r="C46" t="str">
            <v>220087</v>
          </cell>
          <cell r="D46" t="str">
            <v>转/零A488-2020年高水平-学科建设11-资源环境</v>
          </cell>
          <cell r="E46" t="str">
            <v>王建武</v>
          </cell>
          <cell r="F46" t="str">
            <v>30000510</v>
          </cell>
          <cell r="G46">
            <v>0</v>
          </cell>
          <cell r="H46">
            <v>900000</v>
          </cell>
          <cell r="I46">
            <v>34677.52</v>
          </cell>
          <cell r="J46">
            <v>865322.48</v>
          </cell>
        </row>
        <row r="47">
          <cell r="C47" t="str">
            <v>220129</v>
          </cell>
          <cell r="D47" t="str">
            <v>转/零A488-2020年高水平-人才引进及师资队伍-引进人才科研启动19</v>
          </cell>
          <cell r="E47" t="str">
            <v>杨行健</v>
          </cell>
          <cell r="F47" t="str">
            <v>30004412</v>
          </cell>
          <cell r="G47">
            <v>0</v>
          </cell>
          <cell r="H47">
            <v>6769</v>
          </cell>
          <cell r="I47">
            <v>5659.97</v>
          </cell>
          <cell r="J47">
            <v>1109.03</v>
          </cell>
        </row>
        <row r="48">
          <cell r="C48" t="str">
            <v>220147</v>
          </cell>
          <cell r="D48" t="str">
            <v>转/零A488-2020年高水平-人才引进及师资队伍-引进人才科研启动37</v>
          </cell>
          <cell r="E48" t="str">
            <v>宋孟珂</v>
          </cell>
          <cell r="F48" t="str">
            <v>30004577</v>
          </cell>
          <cell r="G48">
            <v>0</v>
          </cell>
          <cell r="H48">
            <v>13000</v>
          </cell>
          <cell r="I48">
            <v>0</v>
          </cell>
          <cell r="J48">
            <v>13000</v>
          </cell>
        </row>
        <row r="49">
          <cell r="C49" t="str">
            <v>220154</v>
          </cell>
          <cell r="D49" t="str">
            <v>转/零A488-2020年高水平-人才引进及师资队伍-引进人才科研启动44</v>
          </cell>
          <cell r="E49" t="str">
            <v>颜健</v>
          </cell>
          <cell r="F49" t="str">
            <v>30004074</v>
          </cell>
          <cell r="G49">
            <v>0</v>
          </cell>
          <cell r="H49">
            <v>150000</v>
          </cell>
          <cell r="I49">
            <v>92995.84</v>
          </cell>
          <cell r="J49">
            <v>57004.16</v>
          </cell>
        </row>
        <row r="50">
          <cell r="C50" t="str">
            <v>220167</v>
          </cell>
          <cell r="D50" t="str">
            <v>转/零A488-2020年高水平-人才培养专项3-研究生子卡11联培基地-罗定市稻香园农业科技股份有限公司</v>
          </cell>
          <cell r="E50" t="str">
            <v>章家恩</v>
          </cell>
          <cell r="F50" t="str">
            <v>30000509</v>
          </cell>
          <cell r="G50">
            <v>0</v>
          </cell>
          <cell r="H50">
            <v>50000</v>
          </cell>
          <cell r="I50">
            <v>0</v>
          </cell>
          <cell r="J50">
            <v>50000</v>
          </cell>
        </row>
        <row r="51">
          <cell r="C51" t="str">
            <v>220253</v>
          </cell>
          <cell r="D51" t="str">
            <v>转/零A488-2020年高水平-科创专项25-2019省高校自科平台-台风驱动的粤港澳大湾区地壳形变机制</v>
          </cell>
          <cell r="E51" t="str">
            <v>姚朝龙</v>
          </cell>
          <cell r="F51" t="str">
            <v>30004514</v>
          </cell>
          <cell r="G51">
            <v>0</v>
          </cell>
          <cell r="H51">
            <v>80000</v>
          </cell>
          <cell r="I51">
            <v>2227</v>
          </cell>
          <cell r="J51">
            <v>77773</v>
          </cell>
        </row>
        <row r="52">
          <cell r="C52" t="str">
            <v>220268</v>
          </cell>
          <cell r="D52" t="str">
            <v>转/零A488-2020年高水平-科创专项40-重大科研成果培育专项-植物源油脂包膜肥控释关键技术创建与应用</v>
          </cell>
          <cell r="E52" t="str">
            <v>樊小林</v>
          </cell>
          <cell r="F52" t="str">
            <v>30000634</v>
          </cell>
          <cell r="G52">
            <v>0</v>
          </cell>
          <cell r="H52">
            <v>250000</v>
          </cell>
          <cell r="I52">
            <v>83168</v>
          </cell>
          <cell r="J52">
            <v>166832</v>
          </cell>
        </row>
        <row r="53">
          <cell r="C53" t="str">
            <v>220281</v>
          </cell>
          <cell r="D53" t="str">
            <v>转/零A488-2020年高水平-科创专项53-重大科研成果培育专项-耕地质量监测评价关键技术研究与应用</v>
          </cell>
          <cell r="E53" t="str">
            <v>胡月明</v>
          </cell>
          <cell r="F53" t="str">
            <v>30001762</v>
          </cell>
          <cell r="G53">
            <v>0</v>
          </cell>
          <cell r="H53">
            <v>150000</v>
          </cell>
          <cell r="I53">
            <v>78623.94</v>
          </cell>
          <cell r="J53">
            <v>71376.06</v>
          </cell>
        </row>
        <row r="54">
          <cell r="C54" t="str">
            <v>220290</v>
          </cell>
          <cell r="D54" t="str">
            <v>转/零A488-2020年高水平-人才引进及师资队伍-引进人才科研启动65</v>
          </cell>
          <cell r="E54" t="str">
            <v>仇荣亮</v>
          </cell>
          <cell r="F54" t="str">
            <v>30004755</v>
          </cell>
          <cell r="G54">
            <v>0</v>
          </cell>
          <cell r="H54">
            <v>3000000</v>
          </cell>
          <cell r="I54">
            <v>0</v>
          </cell>
          <cell r="J54">
            <v>3000000</v>
          </cell>
        </row>
        <row r="55">
          <cell r="C55" t="str">
            <v>220313</v>
          </cell>
          <cell r="D55" t="str">
            <v>转/零A488-2020年高水平-国家级平台培育15-广东省土地利用与整治重点实验室</v>
          </cell>
          <cell r="E55" t="str">
            <v>胡月明</v>
          </cell>
          <cell r="F55" t="str">
            <v>30001762</v>
          </cell>
          <cell r="G55">
            <v>0</v>
          </cell>
          <cell r="H55">
            <v>50000</v>
          </cell>
          <cell r="I55">
            <v>49469</v>
          </cell>
          <cell r="J55">
            <v>531</v>
          </cell>
        </row>
        <row r="56">
          <cell r="C56" t="str">
            <v>220321</v>
          </cell>
          <cell r="D56" t="str">
            <v>转/零A488-2020年高水平-人才培养专项3-研究生子卡35学位教改-基于提高培养质量的环境专业全英课程体系构建</v>
          </cell>
          <cell r="E56" t="str">
            <v>余光伟</v>
          </cell>
          <cell r="F56" t="str">
            <v>30003261</v>
          </cell>
          <cell r="G56">
            <v>0</v>
          </cell>
          <cell r="H56">
            <v>15000</v>
          </cell>
          <cell r="I56">
            <v>0</v>
          </cell>
          <cell r="J56">
            <v>15000</v>
          </cell>
        </row>
        <row r="57">
          <cell r="C57" t="str">
            <v>220327</v>
          </cell>
          <cell r="D57" t="str">
            <v>转/零A488-2020年高水平-人才培养专项3-研究生子卡41联培基地-广东省生态环境技术研究所</v>
          </cell>
          <cell r="E57" t="str">
            <v>李永涛</v>
          </cell>
          <cell r="F57" t="str">
            <v>30000614</v>
          </cell>
          <cell r="G57">
            <v>0</v>
          </cell>
          <cell r="H57">
            <v>25000</v>
          </cell>
          <cell r="I57">
            <v>3575</v>
          </cell>
          <cell r="J57">
            <v>21425</v>
          </cell>
        </row>
        <row r="58">
          <cell r="C58" t="str">
            <v>220080</v>
          </cell>
          <cell r="D58" t="str">
            <v>转/零A488-2020年高水平-学科建设4-畜牧学</v>
          </cell>
          <cell r="E58" t="str">
            <v>江青艳</v>
          </cell>
          <cell r="F58" t="str">
            <v>30000974</v>
          </cell>
          <cell r="G58">
            <v>0</v>
          </cell>
          <cell r="H58">
            <v>1500000</v>
          </cell>
          <cell r="I58">
            <v>36820.5</v>
          </cell>
          <cell r="J58">
            <v>1463179.5</v>
          </cell>
        </row>
        <row r="59">
          <cell r="C59" t="str">
            <v>220108</v>
          </cell>
          <cell r="D59" t="str">
            <v>转/零A488-2020年高水平-人才引进及师资队伍-珠江学者配套子卡4</v>
          </cell>
          <cell r="E59" t="str">
            <v>任文凯</v>
          </cell>
          <cell r="F59" t="str">
            <v>30004633</v>
          </cell>
          <cell r="G59">
            <v>0</v>
          </cell>
          <cell r="H59">
            <v>300000</v>
          </cell>
          <cell r="I59">
            <v>136441.43</v>
          </cell>
          <cell r="J59">
            <v>163558.57</v>
          </cell>
        </row>
        <row r="60">
          <cell r="C60" t="str">
            <v>220132</v>
          </cell>
          <cell r="D60" t="str">
            <v>转/零A488-2020年高水平-人才引进及师资队伍-引进人才科研启动22</v>
          </cell>
          <cell r="E60" t="str">
            <v>张琳</v>
          </cell>
          <cell r="F60" t="str">
            <v>30004299</v>
          </cell>
          <cell r="G60">
            <v>0</v>
          </cell>
          <cell r="H60">
            <v>50000</v>
          </cell>
          <cell r="I60">
            <v>0</v>
          </cell>
          <cell r="J60">
            <v>50000</v>
          </cell>
        </row>
        <row r="61">
          <cell r="C61" t="str">
            <v>220133</v>
          </cell>
          <cell r="D61" t="str">
            <v>转/零A488-2020年高水平-人才引进及师资队伍-引进人才科研启动23</v>
          </cell>
          <cell r="E61" t="str">
            <v>邓百川</v>
          </cell>
          <cell r="F61" t="str">
            <v>30004179</v>
          </cell>
          <cell r="G61">
            <v>0</v>
          </cell>
          <cell r="H61">
            <v>100000</v>
          </cell>
          <cell r="I61">
            <v>75976.88</v>
          </cell>
          <cell r="J61">
            <v>24023.12</v>
          </cell>
        </row>
        <row r="62">
          <cell r="C62" t="str">
            <v>220134</v>
          </cell>
          <cell r="D62" t="str">
            <v>转/零A488-2020年高水平-人才引进及师资队伍-引进人才科研启动24</v>
          </cell>
          <cell r="E62" t="str">
            <v>印遇龙</v>
          </cell>
          <cell r="F62" t="str">
            <v>32001709</v>
          </cell>
          <cell r="G62">
            <v>0</v>
          </cell>
          <cell r="H62">
            <v>500000</v>
          </cell>
          <cell r="I62">
            <v>152692.99</v>
          </cell>
          <cell r="J62">
            <v>347307.01</v>
          </cell>
        </row>
        <row r="63">
          <cell r="C63" t="str">
            <v>220158</v>
          </cell>
          <cell r="D63" t="str">
            <v>转/零A488-2020年高水平-人才培养专项3-研究生子卡2学位教改-农业硕士温氏创新班人才培养新模式研究</v>
          </cell>
          <cell r="E63" t="str">
            <v>付晓兰</v>
          </cell>
          <cell r="F63" t="str">
            <v>30003170</v>
          </cell>
          <cell r="G63">
            <v>0</v>
          </cell>
          <cell r="H63">
            <v>30000</v>
          </cell>
          <cell r="I63">
            <v>0</v>
          </cell>
          <cell r="J63">
            <v>30000</v>
          </cell>
        </row>
        <row r="64">
          <cell r="C64" t="str">
            <v>220165</v>
          </cell>
          <cell r="D64" t="str">
            <v>转/零A488-2020年高水平-人才培养专项3-研究生子卡9联培基地-播恩生物技术股份有限公司</v>
          </cell>
          <cell r="E64" t="str">
            <v>江青艳</v>
          </cell>
          <cell r="F64" t="str">
            <v>30000974</v>
          </cell>
          <cell r="G64">
            <v>0</v>
          </cell>
          <cell r="H64">
            <v>50000</v>
          </cell>
          <cell r="I64">
            <v>0</v>
          </cell>
          <cell r="J64">
            <v>50000</v>
          </cell>
        </row>
        <row r="65">
          <cell r="C65" t="str">
            <v>220183</v>
          </cell>
          <cell r="D65" t="str">
            <v>转/零A488-2020年高水平-人才培养专项3-研究生子卡27专业学位课程教学案例-蚕桑资源利用课程案例</v>
          </cell>
          <cell r="E65" t="str">
            <v>刘吉平</v>
          </cell>
          <cell r="F65" t="str">
            <v>30001026</v>
          </cell>
          <cell r="G65">
            <v>0</v>
          </cell>
          <cell r="H65">
            <v>10000</v>
          </cell>
          <cell r="I65">
            <v>0</v>
          </cell>
          <cell r="J65">
            <v>10000</v>
          </cell>
        </row>
        <row r="66">
          <cell r="C66" t="str">
            <v>220304</v>
          </cell>
          <cell r="D66" t="str">
            <v>转/零A488-2020年高水平-国家级平台培育6-广东省农业动物基因组学与分子育种重点实验室</v>
          </cell>
          <cell r="E66" t="str">
            <v>张细权</v>
          </cell>
          <cell r="F66" t="str">
            <v>30000986</v>
          </cell>
          <cell r="G66">
            <v>0</v>
          </cell>
          <cell r="H66">
            <v>150000</v>
          </cell>
          <cell r="I66">
            <v>13635.28</v>
          </cell>
          <cell r="J66">
            <v>136364.72</v>
          </cell>
        </row>
        <row r="67">
          <cell r="C67" t="str">
            <v>220358</v>
          </cell>
          <cell r="D67" t="str">
            <v>转/零A488-2020年高水平-人才引进及师资队伍-引进人才科研启动80</v>
          </cell>
          <cell r="E67" t="str">
            <v>印遇龙</v>
          </cell>
          <cell r="F67" t="str">
            <v>32001709</v>
          </cell>
          <cell r="G67">
            <v>0</v>
          </cell>
          <cell r="H67">
            <v>200000</v>
          </cell>
          <cell r="I67">
            <v>0</v>
          </cell>
          <cell r="J67">
            <v>200000</v>
          </cell>
        </row>
        <row r="68">
          <cell r="C68" t="str">
            <v>220086</v>
          </cell>
          <cell r="D68" t="str">
            <v>转/零A488-2020年高水平-学科建设10-林风园林</v>
          </cell>
          <cell r="E68" t="str">
            <v>彭昌操</v>
          </cell>
          <cell r="F68" t="str">
            <v>30003115</v>
          </cell>
          <cell r="G68">
            <v>0</v>
          </cell>
          <cell r="H68">
            <v>900000</v>
          </cell>
          <cell r="I68">
            <v>0</v>
          </cell>
          <cell r="J68">
            <v>900000</v>
          </cell>
        </row>
        <row r="69">
          <cell r="C69" t="str">
            <v>220105</v>
          </cell>
          <cell r="D69" t="str">
            <v>转/零A488-2020年高水平-人才引进及师资队伍-珠江学者配套子卡1</v>
          </cell>
          <cell r="E69" t="str">
            <v>葛良法</v>
          </cell>
          <cell r="F69" t="str">
            <v>30004441</v>
          </cell>
          <cell r="G69">
            <v>0</v>
          </cell>
          <cell r="H69">
            <v>290000</v>
          </cell>
          <cell r="I69">
            <v>211992.34</v>
          </cell>
          <cell r="J69">
            <v>78007.66</v>
          </cell>
        </row>
        <row r="70">
          <cell r="C70" t="str">
            <v>220128</v>
          </cell>
          <cell r="D70" t="str">
            <v>转/零A488-2020年高水平-人才引进及师资队伍-引进人才科研启动18</v>
          </cell>
          <cell r="E70" t="str">
            <v>毛娟</v>
          </cell>
          <cell r="F70" t="str">
            <v>30004625</v>
          </cell>
          <cell r="G70">
            <v>0</v>
          </cell>
          <cell r="H70">
            <v>20000</v>
          </cell>
          <cell r="I70">
            <v>13400</v>
          </cell>
          <cell r="J70">
            <v>6600</v>
          </cell>
        </row>
        <row r="71">
          <cell r="C71" t="str">
            <v>220137</v>
          </cell>
          <cell r="D71" t="str">
            <v>转/零A488-2020年高水平-人才引进及师资队伍-引进人才科研启动27</v>
          </cell>
          <cell r="E71" t="str">
            <v>孙晔</v>
          </cell>
          <cell r="F71" t="str">
            <v>30004205</v>
          </cell>
          <cell r="G71">
            <v>0</v>
          </cell>
          <cell r="H71">
            <v>250000</v>
          </cell>
          <cell r="I71">
            <v>188919.8</v>
          </cell>
          <cell r="J71">
            <v>61080.2</v>
          </cell>
        </row>
        <row r="72">
          <cell r="C72" t="str">
            <v>220157</v>
          </cell>
          <cell r="D72" t="str">
            <v>转/零A488-2020年高水平-人才培养专项3-研究生子卡1学位教改-粤港澳大湾区风景园林专业研究生设计课程</v>
          </cell>
          <cell r="E72" t="str">
            <v>陈崇贤</v>
          </cell>
          <cell r="F72" t="str">
            <v>30004635</v>
          </cell>
          <cell r="G72">
            <v>0</v>
          </cell>
          <cell r="H72">
            <v>30000</v>
          </cell>
          <cell r="I72">
            <v>29213.08</v>
          </cell>
          <cell r="J72">
            <v>786.92</v>
          </cell>
        </row>
        <row r="73">
          <cell r="C73" t="str">
            <v>220189</v>
          </cell>
          <cell r="D73" t="str">
            <v>转/零A488-2020年高水平-人才培养专项3-研究生子卡33全国示范性风景园林专业学位研究生联培</v>
          </cell>
          <cell r="E73" t="str">
            <v>高伟</v>
          </cell>
          <cell r="F73" t="str">
            <v>30002268</v>
          </cell>
          <cell r="G73">
            <v>0</v>
          </cell>
          <cell r="H73">
            <v>100000</v>
          </cell>
          <cell r="I73">
            <v>0</v>
          </cell>
          <cell r="J73">
            <v>100000</v>
          </cell>
        </row>
        <row r="74">
          <cell r="C74" t="str">
            <v>220224</v>
          </cell>
          <cell r="D74" t="str">
            <v>转/零A488-2020年高水平-人才引进及师资队伍-引进人才科研启动60</v>
          </cell>
          <cell r="E74" t="str">
            <v>胡新生</v>
          </cell>
          <cell r="F74" t="str">
            <v>30004185</v>
          </cell>
          <cell r="G74">
            <v>0</v>
          </cell>
          <cell r="H74">
            <v>121000</v>
          </cell>
          <cell r="I74">
            <v>98000</v>
          </cell>
          <cell r="J74">
            <v>23000</v>
          </cell>
        </row>
        <row r="75">
          <cell r="C75" t="str">
            <v>220225</v>
          </cell>
          <cell r="D75" t="str">
            <v>转/零A488-2020年高水平-人才引进及师资队伍-引进人才科研启动61</v>
          </cell>
          <cell r="E75" t="str">
            <v>刘林川</v>
          </cell>
          <cell r="F75" t="str">
            <v>30004624</v>
          </cell>
          <cell r="G75">
            <v>0</v>
          </cell>
          <cell r="H75">
            <v>40000</v>
          </cell>
          <cell r="I75">
            <v>0</v>
          </cell>
          <cell r="J75">
            <v>40000</v>
          </cell>
        </row>
        <row r="76">
          <cell r="C76" t="str">
            <v>220226</v>
          </cell>
          <cell r="D76" t="str">
            <v>转/零A488-2020年高水平-人才引进及师资队伍-引进人才科研启动62</v>
          </cell>
          <cell r="E76" t="str">
            <v>李建明</v>
          </cell>
          <cell r="F76" t="str">
            <v>30004602</v>
          </cell>
          <cell r="G76">
            <v>0</v>
          </cell>
          <cell r="H76">
            <v>300000</v>
          </cell>
          <cell r="I76">
            <v>98488.72</v>
          </cell>
          <cell r="J76">
            <v>201511.28</v>
          </cell>
        </row>
        <row r="77">
          <cell r="C77" t="str">
            <v>220245</v>
          </cell>
          <cell r="D77" t="str">
            <v>转/零A488-2020年高水平-科创专项17-2019省高校自科平台-与麻楝蛀斑螟啃食密切相关的红椿单萜类</v>
          </cell>
          <cell r="E77" t="str">
            <v>李培</v>
          </cell>
          <cell r="F77" t="str">
            <v>30004620</v>
          </cell>
          <cell r="G77">
            <v>0</v>
          </cell>
          <cell r="H77">
            <v>150000</v>
          </cell>
          <cell r="I77">
            <v>100408</v>
          </cell>
          <cell r="J77">
            <v>49592</v>
          </cell>
        </row>
        <row r="78">
          <cell r="C78" t="str">
            <v>220252</v>
          </cell>
          <cell r="D78" t="str">
            <v>转/零A488-2020年高水平-科创专项24-2019省高校自科平台-辣木二倍体及同源四倍体生物学性状</v>
          </cell>
          <cell r="E78" t="str">
            <v>张俊杰</v>
          </cell>
          <cell r="F78" t="str">
            <v>30004673</v>
          </cell>
          <cell r="G78">
            <v>0</v>
          </cell>
          <cell r="H78">
            <v>80000</v>
          </cell>
          <cell r="I78">
            <v>12455.08</v>
          </cell>
          <cell r="J78">
            <v>67544.92</v>
          </cell>
        </row>
        <row r="79">
          <cell r="C79" t="str">
            <v>220254</v>
          </cell>
          <cell r="D79" t="str">
            <v>转/零A488-2020年高水平-科创专项26-2019省高校自科平台-桉树林土壤N2O排放响应污泥添加的微生物</v>
          </cell>
          <cell r="E79" t="str">
            <v>赵倩</v>
          </cell>
          <cell r="F79" t="str">
            <v>30004534</v>
          </cell>
          <cell r="G79">
            <v>0</v>
          </cell>
          <cell r="H79">
            <v>80000</v>
          </cell>
          <cell r="I79">
            <v>7193</v>
          </cell>
          <cell r="J79">
            <v>72807</v>
          </cell>
        </row>
        <row r="80">
          <cell r="C80" t="str">
            <v>220293</v>
          </cell>
          <cell r="D80" t="str">
            <v>转/零A488-2020年高水平-人才引进及师资队伍-引进人才科研启动68</v>
          </cell>
          <cell r="E80" t="str">
            <v>唐明</v>
          </cell>
          <cell r="F80" t="str">
            <v>30004433</v>
          </cell>
          <cell r="G80">
            <v>0</v>
          </cell>
          <cell r="H80">
            <v>450000</v>
          </cell>
          <cell r="I80">
            <v>219483.9</v>
          </cell>
          <cell r="J80">
            <v>230516.1</v>
          </cell>
        </row>
        <row r="81">
          <cell r="C81" t="str">
            <v>220294</v>
          </cell>
          <cell r="D81" t="str">
            <v>转/零A488-2020年高水平-人才引进及师资队伍-引进人才科研启动69</v>
          </cell>
          <cell r="E81" t="str">
            <v>陈辉</v>
          </cell>
          <cell r="F81" t="str">
            <v>30004432</v>
          </cell>
          <cell r="G81">
            <v>0</v>
          </cell>
          <cell r="H81">
            <v>300000</v>
          </cell>
          <cell r="I81">
            <v>101472.4</v>
          </cell>
          <cell r="J81">
            <v>198527.6</v>
          </cell>
        </row>
        <row r="82">
          <cell r="C82" t="str">
            <v>220309</v>
          </cell>
          <cell r="D82" t="str">
            <v>转/零A488-2020年高水平-国家级平台培育11-广东省森林植物种质创新与利用重点实验室</v>
          </cell>
          <cell r="E82" t="str">
            <v>陈晓阳</v>
          </cell>
          <cell r="F82" t="str">
            <v>30000009</v>
          </cell>
          <cell r="G82">
            <v>0</v>
          </cell>
          <cell r="H82">
            <v>50000</v>
          </cell>
          <cell r="I82">
            <v>34878</v>
          </cell>
          <cell r="J82">
            <v>15122</v>
          </cell>
        </row>
        <row r="83">
          <cell r="C83" t="str">
            <v>220317</v>
          </cell>
          <cell r="D83" t="str">
            <v>转/零A488-2020年高水平-人才引进及师资队伍-引进人才科研启动74</v>
          </cell>
          <cell r="E83" t="str">
            <v>Erik Nielsen</v>
          </cell>
          <cell r="F83" t="str">
            <v>32001708</v>
          </cell>
          <cell r="G83">
            <v>0</v>
          </cell>
          <cell r="H83">
            <v>570000</v>
          </cell>
          <cell r="I83">
            <v>25678.08</v>
          </cell>
          <cell r="J83">
            <v>544321.92</v>
          </cell>
        </row>
        <row r="84">
          <cell r="C84" t="str">
            <v>220320</v>
          </cell>
          <cell r="D84" t="str">
            <v>转/零A488-2020年高水平-人才培养专项3-研究生子卡34学位教改-农林院校特色风景园林新工科课程体系</v>
          </cell>
          <cell r="E84" t="str">
            <v>李晖</v>
          </cell>
          <cell r="F84" t="str">
            <v>30004701</v>
          </cell>
          <cell r="G84">
            <v>0</v>
          </cell>
          <cell r="H84">
            <v>15000</v>
          </cell>
          <cell r="I84">
            <v>14975</v>
          </cell>
          <cell r="J84">
            <v>25</v>
          </cell>
        </row>
        <row r="85">
          <cell r="C85" t="str">
            <v>220078</v>
          </cell>
          <cell r="D85" t="str">
            <v>转/零A488-2020年高水平-学科建设2-农业工程</v>
          </cell>
          <cell r="E85" t="str">
            <v>李君</v>
          </cell>
          <cell r="F85" t="str">
            <v>30003264</v>
          </cell>
          <cell r="G85">
            <v>0</v>
          </cell>
          <cell r="H85">
            <v>2000000</v>
          </cell>
          <cell r="I85">
            <v>276207.28</v>
          </cell>
          <cell r="J85">
            <v>1723792.72</v>
          </cell>
        </row>
        <row r="86">
          <cell r="C86" t="str">
            <v>220120</v>
          </cell>
          <cell r="D86" t="str">
            <v>转/零A488-2020年高水平-人才引进及师资队伍-引进人才科研启动11</v>
          </cell>
          <cell r="E86" t="str">
            <v>蔡位子</v>
          </cell>
          <cell r="F86" t="str">
            <v>30004748</v>
          </cell>
          <cell r="G86">
            <v>0</v>
          </cell>
          <cell r="H86">
            <v>204000</v>
          </cell>
          <cell r="I86">
            <v>203729.56</v>
          </cell>
          <cell r="J86">
            <v>270.44</v>
          </cell>
        </row>
        <row r="87">
          <cell r="C87" t="str">
            <v>220163</v>
          </cell>
          <cell r="D87" t="str">
            <v>转/零A488-2020年高水平-人才培养专项3-研究生子卡7联培基地-广州智能装备院有限公司</v>
          </cell>
          <cell r="E87" t="str">
            <v>王红军</v>
          </cell>
          <cell r="F87" t="str">
            <v>30001263</v>
          </cell>
          <cell r="G87">
            <v>0</v>
          </cell>
          <cell r="H87">
            <v>50000</v>
          </cell>
          <cell r="I87">
            <v>22421.43</v>
          </cell>
          <cell r="J87">
            <v>27578.57</v>
          </cell>
        </row>
        <row r="88">
          <cell r="C88" t="str">
            <v>220241</v>
          </cell>
          <cell r="D88" t="str">
            <v>转/零A488-2020年高水平-科创专项13-2019省高校自科平台-丘陵山区智能水稻直播机器人研究</v>
          </cell>
          <cell r="E88" t="str">
            <v>杨文武</v>
          </cell>
          <cell r="F88" t="str">
            <v>30003047</v>
          </cell>
          <cell r="G88">
            <v>0</v>
          </cell>
          <cell r="H88">
            <v>300000</v>
          </cell>
          <cell r="I88">
            <v>35814.81</v>
          </cell>
          <cell r="J88">
            <v>264185.19</v>
          </cell>
        </row>
        <row r="89">
          <cell r="C89" t="str">
            <v>220250</v>
          </cell>
          <cell r="D89" t="str">
            <v>转/零A488-2020年高水平-科创专项22-2019省高校自科平台-小型网格处方图的植保无人机变量施药</v>
          </cell>
          <cell r="E89" t="str">
            <v>漆海霞</v>
          </cell>
          <cell r="F89" t="str">
            <v>30001258</v>
          </cell>
          <cell r="G89">
            <v>0</v>
          </cell>
          <cell r="H89">
            <v>150000</v>
          </cell>
          <cell r="I89">
            <v>88102.18</v>
          </cell>
          <cell r="J89">
            <v>61897.82</v>
          </cell>
        </row>
        <row r="90">
          <cell r="C90" t="str">
            <v>220263</v>
          </cell>
          <cell r="D90" t="str">
            <v>转/零A488-2020年高水平-科创专项35-省教育厅疫情防控科研专项-基于视觉的长臂消毒机器人关键技术研究</v>
          </cell>
          <cell r="E90" t="str">
            <v>邹湘军</v>
          </cell>
          <cell r="F90" t="str">
            <v>30002508</v>
          </cell>
          <cell r="G90">
            <v>0</v>
          </cell>
          <cell r="H90">
            <v>100000</v>
          </cell>
          <cell r="I90">
            <v>16684</v>
          </cell>
          <cell r="J90">
            <v>83316</v>
          </cell>
        </row>
        <row r="91">
          <cell r="C91" t="str">
            <v>220269</v>
          </cell>
          <cell r="D91" t="str">
            <v>转/零A488-2020年高水平-科创专项41-重大科研成果培育专项-山地果园索轨运送技术与装备</v>
          </cell>
          <cell r="E91" t="str">
            <v>杨洲</v>
          </cell>
          <cell r="F91" t="str">
            <v>30001186</v>
          </cell>
          <cell r="G91">
            <v>0</v>
          </cell>
          <cell r="H91">
            <v>100000</v>
          </cell>
          <cell r="I91">
            <v>0</v>
          </cell>
          <cell r="J91">
            <v>100000</v>
          </cell>
        </row>
        <row r="92">
          <cell r="C92" t="str">
            <v>220272</v>
          </cell>
          <cell r="D92" t="str">
            <v>转/零A488-2020年高水平-科创专项44-重大科研成果培育专项-高湿粮食集中干燥系统及其干燥方法</v>
          </cell>
          <cell r="E92" t="str">
            <v>李长友</v>
          </cell>
          <cell r="F92" t="str">
            <v>30001227</v>
          </cell>
          <cell r="G92">
            <v>0</v>
          </cell>
          <cell r="H92">
            <v>100000</v>
          </cell>
          <cell r="I92">
            <v>19600</v>
          </cell>
          <cell r="J92">
            <v>80400</v>
          </cell>
        </row>
        <row r="93">
          <cell r="C93" t="str">
            <v>220276</v>
          </cell>
          <cell r="D93" t="str">
            <v>转/零A488-2020年高水平-科创专项48-重大科研成果培育专项-高湿粮食集中干燥系统及其干燥方法</v>
          </cell>
          <cell r="E93" t="str">
            <v>李长友</v>
          </cell>
          <cell r="F93" t="str">
            <v>30001227</v>
          </cell>
          <cell r="G93">
            <v>0</v>
          </cell>
          <cell r="H93">
            <v>100000</v>
          </cell>
          <cell r="I93">
            <v>0</v>
          </cell>
          <cell r="J93">
            <v>100000</v>
          </cell>
        </row>
        <row r="94">
          <cell r="C94" t="str">
            <v>220300</v>
          </cell>
          <cell r="D94" t="str">
            <v>转/零A488-2020年高水平-国家级平台培育2-国家农业航空应用工程技术中心培育</v>
          </cell>
          <cell r="E94" t="str">
            <v>罗锡文</v>
          </cell>
          <cell r="F94" t="str">
            <v>30000062</v>
          </cell>
          <cell r="G94">
            <v>0</v>
          </cell>
          <cell r="H94">
            <v>300000</v>
          </cell>
          <cell r="I94">
            <v>8875</v>
          </cell>
          <cell r="J94">
            <v>291125</v>
          </cell>
        </row>
        <row r="95">
          <cell r="C95" t="str">
            <v>220325</v>
          </cell>
          <cell r="D95" t="str">
            <v>转/零A488-2020年高水平-人才培养专项3-研究生子卡39联培基地-广东若铂智能机器有限公司</v>
          </cell>
          <cell r="E95" t="str">
            <v>王红军</v>
          </cell>
          <cell r="F95" t="str">
            <v>30001263</v>
          </cell>
          <cell r="G95">
            <v>0</v>
          </cell>
          <cell r="H95">
            <v>25000</v>
          </cell>
          <cell r="I95">
            <v>6355</v>
          </cell>
          <cell r="J95">
            <v>18645</v>
          </cell>
        </row>
        <row r="96">
          <cell r="C96" t="str">
            <v>220088</v>
          </cell>
          <cell r="D96" t="str">
            <v>转/零A488-2020年高水平-学科建设12-生命科学</v>
          </cell>
          <cell r="E96" t="str">
            <v>陈乐天</v>
          </cell>
          <cell r="F96" t="str">
            <v>30003549</v>
          </cell>
          <cell r="G96">
            <v>0</v>
          </cell>
          <cell r="H96">
            <v>900000</v>
          </cell>
          <cell r="I96">
            <v>178900</v>
          </cell>
          <cell r="J96">
            <v>721100</v>
          </cell>
        </row>
        <row r="97">
          <cell r="C97" t="str">
            <v>220124</v>
          </cell>
          <cell r="D97" t="str">
            <v>转/零A488-2020年高水平-人才引进及师资队伍-引进人才科研启动15</v>
          </cell>
          <cell r="E97" t="str">
            <v>张智胜</v>
          </cell>
          <cell r="F97" t="str">
            <v>30004679</v>
          </cell>
          <cell r="G97">
            <v>0</v>
          </cell>
          <cell r="H97">
            <v>74500</v>
          </cell>
          <cell r="I97">
            <v>74417.41</v>
          </cell>
          <cell r="J97">
            <v>82.59</v>
          </cell>
        </row>
        <row r="98">
          <cell r="C98" t="str">
            <v>220153</v>
          </cell>
          <cell r="D98" t="str">
            <v>转/零A488-2020年高水平-人才引进及师资队伍-引进人才科研启动43</v>
          </cell>
          <cell r="E98" t="str">
            <v>李发强</v>
          </cell>
          <cell r="F98" t="str">
            <v>30004097</v>
          </cell>
          <cell r="G98">
            <v>0</v>
          </cell>
          <cell r="H98">
            <v>350000</v>
          </cell>
          <cell r="I98">
            <v>174648.27</v>
          </cell>
          <cell r="J98">
            <v>175351.73</v>
          </cell>
        </row>
        <row r="99">
          <cell r="C99" t="str">
            <v>220168</v>
          </cell>
          <cell r="D99" t="str">
            <v>转/零A488-2020年高水平-人才培养专项3-研究生子卡12示范性全英文课程-高级细胞生物学</v>
          </cell>
          <cell r="E99" t="str">
            <v>王浩</v>
          </cell>
          <cell r="F99" t="str">
            <v>30003906</v>
          </cell>
          <cell r="G99">
            <v>0</v>
          </cell>
          <cell r="H99">
            <v>30000</v>
          </cell>
          <cell r="I99">
            <v>16159.69</v>
          </cell>
          <cell r="J99">
            <v>13840.31</v>
          </cell>
        </row>
        <row r="100">
          <cell r="C100" t="str">
            <v>220206</v>
          </cell>
          <cell r="D100" t="str">
            <v>转/零A488-2020年高水平-人才引进及师资队伍-珠江学者配套子卡9</v>
          </cell>
          <cell r="E100" t="str">
            <v>陈乐天</v>
          </cell>
          <cell r="F100" t="str">
            <v>30003549</v>
          </cell>
          <cell r="G100">
            <v>0</v>
          </cell>
          <cell r="H100">
            <v>250000</v>
          </cell>
          <cell r="I100">
            <v>135340</v>
          </cell>
          <cell r="J100">
            <v>114660</v>
          </cell>
        </row>
        <row r="101">
          <cell r="C101" t="str">
            <v>220214</v>
          </cell>
          <cell r="D101" t="str">
            <v>转/零A488-2020年高水平-人才引进及师资队伍-引进人才科研启动50</v>
          </cell>
          <cell r="E101" t="str">
            <v>王海洋</v>
          </cell>
          <cell r="F101" t="str">
            <v>30004387</v>
          </cell>
          <cell r="G101">
            <v>0</v>
          </cell>
          <cell r="H101">
            <v>600000</v>
          </cell>
          <cell r="I101">
            <v>0</v>
          </cell>
          <cell r="J101">
            <v>600000</v>
          </cell>
        </row>
        <row r="102">
          <cell r="C102" t="str">
            <v>220216</v>
          </cell>
          <cell r="D102" t="str">
            <v>转/零A488-2020年高水平-人才引进及师资队伍-引进人才科研启动52</v>
          </cell>
          <cell r="E102" t="str">
            <v>魏洪彬</v>
          </cell>
          <cell r="F102" t="str">
            <v>30004580</v>
          </cell>
          <cell r="G102">
            <v>0</v>
          </cell>
          <cell r="H102">
            <v>50000</v>
          </cell>
          <cell r="I102">
            <v>48156</v>
          </cell>
          <cell r="J102">
            <v>1844</v>
          </cell>
        </row>
        <row r="103">
          <cell r="C103" t="str">
            <v>220219</v>
          </cell>
          <cell r="D103" t="str">
            <v>转/零A488-2020年高水平-人才引进及师资队伍-引进人才科研启动55</v>
          </cell>
          <cell r="E103" t="str">
            <v>沈荣鑫</v>
          </cell>
          <cell r="F103" t="str">
            <v>30004606</v>
          </cell>
          <cell r="G103">
            <v>0</v>
          </cell>
          <cell r="H103">
            <v>300000</v>
          </cell>
          <cell r="I103">
            <v>946</v>
          </cell>
          <cell r="J103">
            <v>299054</v>
          </cell>
        </row>
        <row r="104">
          <cell r="C104" t="str">
            <v>220228</v>
          </cell>
          <cell r="D104" t="str">
            <v>转/零A488-2020年高水平-人才引进及师资队伍-引进人才科研启动64</v>
          </cell>
          <cell r="E104" t="str">
            <v>刘宇婷</v>
          </cell>
          <cell r="F104" t="str">
            <v>30004621</v>
          </cell>
          <cell r="G104">
            <v>0</v>
          </cell>
          <cell r="H104">
            <v>250000</v>
          </cell>
          <cell r="I104">
            <v>72234.8</v>
          </cell>
          <cell r="J104">
            <v>177765.2</v>
          </cell>
        </row>
        <row r="105">
          <cell r="C105" t="str">
            <v>220258</v>
          </cell>
          <cell r="D105" t="str">
            <v>转/零A488-2020年高水平-科创专项30-2019省高校自科平台-籼粳亚种间杂种优势利用关键形状的分子</v>
          </cell>
          <cell r="E105" t="str">
            <v>王海洋</v>
          </cell>
          <cell r="F105" t="str">
            <v>30004387</v>
          </cell>
          <cell r="G105">
            <v>0</v>
          </cell>
          <cell r="H105">
            <v>2300000</v>
          </cell>
          <cell r="I105">
            <v>622557.38</v>
          </cell>
          <cell r="J105">
            <v>1677442.62</v>
          </cell>
        </row>
        <row r="106">
          <cell r="C106" t="str">
            <v>220279</v>
          </cell>
          <cell r="D106" t="str">
            <v>转/零A488-2020年高水平-科创专项51-重大科研成果培育专项-典型有毒有害物质的分子毒理与其畜禽代谢酶研究</v>
          </cell>
          <cell r="E106" t="str">
            <v>邓诣群</v>
          </cell>
          <cell r="F106" t="str">
            <v>30003308</v>
          </cell>
          <cell r="G106">
            <v>0</v>
          </cell>
          <cell r="H106">
            <v>150000</v>
          </cell>
          <cell r="I106">
            <v>123914.18</v>
          </cell>
          <cell r="J106">
            <v>26085.82</v>
          </cell>
        </row>
        <row r="107">
          <cell r="C107" t="str">
            <v>220282</v>
          </cell>
          <cell r="D107" t="str">
            <v>转/零A488-2020年高水平-科创专项54-重大科研成果培育专项-国家二类新兽药紫锥菊根和根末研制</v>
          </cell>
          <cell r="E107" t="str">
            <v>吴鸿</v>
          </cell>
          <cell r="F107" t="str">
            <v>30001298</v>
          </cell>
          <cell r="G107">
            <v>0</v>
          </cell>
          <cell r="H107">
            <v>140000</v>
          </cell>
          <cell r="I107">
            <v>2056</v>
          </cell>
          <cell r="J107">
            <v>137944</v>
          </cell>
        </row>
        <row r="108">
          <cell r="C108" t="str">
            <v>220291</v>
          </cell>
          <cell r="D108" t="str">
            <v>转/零A488-2020年高水平-人才引进及师资队伍-引进人才科研启动66</v>
          </cell>
          <cell r="E108" t="str">
            <v>周海</v>
          </cell>
          <cell r="F108" t="str">
            <v>30004172</v>
          </cell>
          <cell r="G108">
            <v>0</v>
          </cell>
          <cell r="H108">
            <v>100000</v>
          </cell>
          <cell r="I108">
            <v>98077.37</v>
          </cell>
          <cell r="J108">
            <v>1922.63</v>
          </cell>
        </row>
        <row r="109">
          <cell r="C109" t="str">
            <v>220312</v>
          </cell>
          <cell r="D109" t="str">
            <v>转/零A488-2020年高水平-国家级平台培育14-广东省农业生物蛋白质功能与调控重点实验室</v>
          </cell>
          <cell r="E109" t="str">
            <v>邓诣群</v>
          </cell>
          <cell r="F109" t="str">
            <v>30003308</v>
          </cell>
          <cell r="G109">
            <v>0</v>
          </cell>
          <cell r="H109">
            <v>50000</v>
          </cell>
          <cell r="I109">
            <v>14650</v>
          </cell>
          <cell r="J109">
            <v>35350</v>
          </cell>
        </row>
        <row r="110">
          <cell r="C110" t="str">
            <v>220083</v>
          </cell>
          <cell r="D110" t="str">
            <v>转/零A488-2020年高水平-学科建设7-农林经济管</v>
          </cell>
          <cell r="E110" t="str">
            <v>米运生</v>
          </cell>
          <cell r="F110" t="str">
            <v>30002822</v>
          </cell>
          <cell r="G110">
            <v>0</v>
          </cell>
          <cell r="H110">
            <v>962200</v>
          </cell>
          <cell r="I110">
            <v>327607.05</v>
          </cell>
          <cell r="J110">
            <v>634592.95</v>
          </cell>
        </row>
        <row r="111">
          <cell r="C111" t="str">
            <v>220107</v>
          </cell>
          <cell r="D111" t="str">
            <v>转/零A488-2020年高水平-人才引进及师资队伍-珠江学者配套子卡3</v>
          </cell>
          <cell r="E111" t="str">
            <v>陈有华</v>
          </cell>
          <cell r="F111" t="str">
            <v>30003741</v>
          </cell>
          <cell r="G111">
            <v>0</v>
          </cell>
          <cell r="H111">
            <v>100000</v>
          </cell>
          <cell r="I111">
            <v>70538.99</v>
          </cell>
          <cell r="J111">
            <v>29461.01</v>
          </cell>
        </row>
        <row r="112">
          <cell r="C112" t="str">
            <v>220121</v>
          </cell>
          <cell r="D112" t="str">
            <v>转/零A488-2020年高水平-人才引进及师资队伍-引进人才科研启动12</v>
          </cell>
          <cell r="E112" t="str">
            <v>仇童伟</v>
          </cell>
          <cell r="F112" t="str">
            <v>30004758</v>
          </cell>
          <cell r="G112">
            <v>0</v>
          </cell>
          <cell r="H112">
            <v>60000</v>
          </cell>
          <cell r="I112">
            <v>40158.18</v>
          </cell>
          <cell r="J112">
            <v>19841.82</v>
          </cell>
        </row>
        <row r="113">
          <cell r="C113" t="str">
            <v>220135</v>
          </cell>
          <cell r="D113" t="str">
            <v>转/零A488-2020年高水平-人才引进及师资队伍-引进人才科研启动25</v>
          </cell>
          <cell r="E113" t="str">
            <v>董莹</v>
          </cell>
          <cell r="F113" t="str">
            <v>30004442</v>
          </cell>
          <cell r="G113">
            <v>0</v>
          </cell>
          <cell r="H113">
            <v>1278</v>
          </cell>
          <cell r="I113">
            <v>1140</v>
          </cell>
          <cell r="J113">
            <v>138</v>
          </cell>
        </row>
        <row r="114">
          <cell r="C114" t="str">
            <v>220140</v>
          </cell>
          <cell r="D114" t="str">
            <v>转/零A488-2020年高水平-人才引进及师资队伍-引进人才科研启动30</v>
          </cell>
          <cell r="E114" t="str">
            <v>蔡轶</v>
          </cell>
          <cell r="F114" t="str">
            <v>30004762</v>
          </cell>
          <cell r="G114">
            <v>0</v>
          </cell>
          <cell r="H114">
            <v>10000</v>
          </cell>
          <cell r="I114">
            <v>5246.18</v>
          </cell>
          <cell r="J114">
            <v>4753.82</v>
          </cell>
        </row>
        <row r="115">
          <cell r="C115" t="str">
            <v>220142</v>
          </cell>
          <cell r="D115" t="str">
            <v>转/零A488-2020年高水平-人才引进及师资队伍-引进人才科研启动32</v>
          </cell>
          <cell r="E115" t="str">
            <v>周丽云</v>
          </cell>
          <cell r="F115" t="str">
            <v>30004516</v>
          </cell>
          <cell r="G115">
            <v>0</v>
          </cell>
          <cell r="H115">
            <v>20000</v>
          </cell>
          <cell r="I115">
            <v>19355.5</v>
          </cell>
          <cell r="J115">
            <v>644.5</v>
          </cell>
        </row>
        <row r="116">
          <cell r="C116" t="str">
            <v>220161</v>
          </cell>
          <cell r="D116" t="str">
            <v>转/零A488-2020年高水平-人才培养专项3-研究生子卡5学位教改-三全育人理念下研究生课程思政的探索</v>
          </cell>
          <cell r="E116" t="str">
            <v>梁耀明</v>
          </cell>
          <cell r="F116" t="str">
            <v>30003581</v>
          </cell>
          <cell r="G116">
            <v>0</v>
          </cell>
          <cell r="H116">
            <v>30000</v>
          </cell>
          <cell r="I116">
            <v>19491.5</v>
          </cell>
          <cell r="J116">
            <v>10508.5</v>
          </cell>
        </row>
        <row r="117">
          <cell r="C117" t="str">
            <v>220218</v>
          </cell>
          <cell r="D117" t="str">
            <v>转/零A488-2020年高水平-人才引进及师资队伍-引进人才科研启动54</v>
          </cell>
          <cell r="E117" t="str">
            <v>徐峰</v>
          </cell>
          <cell r="F117" t="str">
            <v>30004536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C118" t="str">
            <v>220223</v>
          </cell>
          <cell r="D118" t="str">
            <v>转/零A488-2020年高水平-人才引进及师资队伍-引进人才科研启动59</v>
          </cell>
          <cell r="E118" t="str">
            <v>朱全涛</v>
          </cell>
          <cell r="F118" t="str">
            <v>30004422</v>
          </cell>
          <cell r="G118">
            <v>0</v>
          </cell>
          <cell r="H118">
            <v>50000</v>
          </cell>
          <cell r="I118">
            <v>31872.76</v>
          </cell>
          <cell r="J118">
            <v>18127.24</v>
          </cell>
        </row>
        <row r="119">
          <cell r="C119" t="str">
            <v>220323</v>
          </cell>
          <cell r="D119" t="str">
            <v>转/零A488-2020年高水平-人才培养专项3-研究生子卡37学位教改-新农科视域下农村发展领域专业硕士实践提升</v>
          </cell>
          <cell r="E119" t="str">
            <v>贺梅英</v>
          </cell>
          <cell r="F119" t="str">
            <v>30002561</v>
          </cell>
          <cell r="G119">
            <v>0</v>
          </cell>
          <cell r="H119">
            <v>15000</v>
          </cell>
          <cell r="I119">
            <v>12292.65</v>
          </cell>
          <cell r="J119">
            <v>2707.35</v>
          </cell>
        </row>
        <row r="120">
          <cell r="C120" t="str">
            <v>220329</v>
          </cell>
          <cell r="D120" t="str">
            <v>转/零A488-2020年高水平-人才培养专项3-研究生子卡43示范课程-现代农业创新与乡村振兴战略</v>
          </cell>
          <cell r="E120" t="str">
            <v>罗明忠</v>
          </cell>
          <cell r="F120" t="str">
            <v>30003501</v>
          </cell>
          <cell r="G120">
            <v>0</v>
          </cell>
          <cell r="H120">
            <v>15000</v>
          </cell>
          <cell r="I120">
            <v>13208</v>
          </cell>
          <cell r="J120">
            <v>1792</v>
          </cell>
        </row>
        <row r="121">
          <cell r="C121" t="str">
            <v>220332</v>
          </cell>
          <cell r="D121" t="str">
            <v>转/零A488-2020年高水平-人才培养专项3-研究生子卡45课程建设-现代农业创新与乡村振兴战略</v>
          </cell>
          <cell r="E121" t="str">
            <v>罗明忠</v>
          </cell>
          <cell r="F121" t="str">
            <v>30003501</v>
          </cell>
          <cell r="G121">
            <v>0</v>
          </cell>
          <cell r="H121">
            <v>200000</v>
          </cell>
          <cell r="I121">
            <v>66543.01</v>
          </cell>
          <cell r="J121">
            <v>133456.99</v>
          </cell>
        </row>
        <row r="122">
          <cell r="C122" t="str">
            <v>220097</v>
          </cell>
          <cell r="D122" t="str">
            <v>转/零A488-2020年高水平-学科建设21-人文学院</v>
          </cell>
          <cell r="E122" t="str">
            <v>杨乃良</v>
          </cell>
          <cell r="F122" t="str">
            <v>30003109</v>
          </cell>
          <cell r="G122">
            <v>0</v>
          </cell>
          <cell r="H122">
            <v>400000</v>
          </cell>
          <cell r="I122">
            <v>34473.22</v>
          </cell>
          <cell r="J122">
            <v>365526.78</v>
          </cell>
        </row>
        <row r="123">
          <cell r="C123" t="str">
            <v>220116</v>
          </cell>
          <cell r="D123" t="str">
            <v>转/零A488-2020年高水平-人才引进及师资队伍-引进人才科研启动7</v>
          </cell>
          <cell r="E123" t="str">
            <v>傅修海</v>
          </cell>
          <cell r="F123" t="str">
            <v>30004124</v>
          </cell>
          <cell r="G123">
            <v>0</v>
          </cell>
          <cell r="H123">
            <v>80000</v>
          </cell>
          <cell r="I123">
            <v>80000</v>
          </cell>
          <cell r="J123">
            <v>0</v>
          </cell>
        </row>
        <row r="124">
          <cell r="C124" t="str">
            <v>220117</v>
          </cell>
          <cell r="D124" t="str">
            <v>转/零A488-2020年高水平-人才引进及师资队伍-引进人才科研启动8</v>
          </cell>
          <cell r="E124" t="str">
            <v>刘红娟</v>
          </cell>
          <cell r="F124" t="str">
            <v>30004125</v>
          </cell>
          <cell r="G124">
            <v>0</v>
          </cell>
          <cell r="H124">
            <v>40000</v>
          </cell>
          <cell r="I124">
            <v>38288.7</v>
          </cell>
          <cell r="J124">
            <v>1711.3</v>
          </cell>
        </row>
        <row r="125">
          <cell r="C125" t="str">
            <v>220091</v>
          </cell>
          <cell r="D125" t="str">
            <v>转/零A488-2020年高水平-学科建设15-材料能源</v>
          </cell>
          <cell r="E125" t="str">
            <v>胡传双</v>
          </cell>
          <cell r="F125" t="str">
            <v>30002782</v>
          </cell>
          <cell r="G125">
            <v>0</v>
          </cell>
          <cell r="H125">
            <v>900000</v>
          </cell>
          <cell r="I125">
            <v>105983.05</v>
          </cell>
          <cell r="J125">
            <v>794016.95</v>
          </cell>
        </row>
        <row r="126">
          <cell r="C126" t="str">
            <v>220106</v>
          </cell>
          <cell r="D126" t="str">
            <v>转/零A488-2020年高水平-人才引进及师资队伍-珠江学者配套子卡2</v>
          </cell>
          <cell r="E126" t="str">
            <v>潘振晓</v>
          </cell>
          <cell r="F126" t="str">
            <v>30004444</v>
          </cell>
          <cell r="G126">
            <v>0</v>
          </cell>
          <cell r="H126">
            <v>200000</v>
          </cell>
          <cell r="I126">
            <v>0</v>
          </cell>
          <cell r="J126">
            <v>200000</v>
          </cell>
        </row>
        <row r="127">
          <cell r="C127" t="str">
            <v>220114</v>
          </cell>
          <cell r="D127" t="str">
            <v>转/零A488-2020年高水平-人才引进及师资队伍-引进人才科研启动5</v>
          </cell>
          <cell r="E127" t="str">
            <v>钟新华</v>
          </cell>
          <cell r="F127" t="str">
            <v>30004373</v>
          </cell>
          <cell r="G127">
            <v>0</v>
          </cell>
          <cell r="H127">
            <v>1000000</v>
          </cell>
          <cell r="I127">
            <v>520356.56</v>
          </cell>
          <cell r="J127">
            <v>479643.44</v>
          </cell>
        </row>
        <row r="128">
          <cell r="C128" t="str">
            <v>220115</v>
          </cell>
          <cell r="D128" t="str">
            <v>转/零A488-2020年高水平-人才引进及师资队伍-引进人才科研启动6</v>
          </cell>
          <cell r="E128" t="str">
            <v>李兆栋</v>
          </cell>
          <cell r="F128" t="str">
            <v>30004634</v>
          </cell>
          <cell r="G128">
            <v>0</v>
          </cell>
          <cell r="H128">
            <v>240000</v>
          </cell>
          <cell r="I128">
            <v>171406.51</v>
          </cell>
          <cell r="J128">
            <v>68593.49</v>
          </cell>
        </row>
        <row r="129">
          <cell r="C129" t="str">
            <v>220123</v>
          </cell>
          <cell r="D129" t="str">
            <v>转/零A488-2020年高水平-人才引进及师资队伍-引进人才科研启动14</v>
          </cell>
          <cell r="E129" t="str">
            <v>林秀仪</v>
          </cell>
          <cell r="F129" t="str">
            <v>30004757</v>
          </cell>
          <cell r="G129">
            <v>0</v>
          </cell>
          <cell r="H129">
            <v>200000</v>
          </cell>
          <cell r="I129">
            <v>20300.6</v>
          </cell>
          <cell r="J129">
            <v>179699.4</v>
          </cell>
        </row>
        <row r="130">
          <cell r="C130" t="str">
            <v>220136</v>
          </cell>
          <cell r="D130" t="str">
            <v>转/零A488-2020年高水平-人才引进及师资队伍-引进人才科研启动26</v>
          </cell>
          <cell r="E130" t="str">
            <v>杨宇</v>
          </cell>
          <cell r="F130" t="str">
            <v>30004742</v>
          </cell>
          <cell r="G130">
            <v>0</v>
          </cell>
          <cell r="H130">
            <v>200000</v>
          </cell>
          <cell r="I130">
            <v>161822</v>
          </cell>
          <cell r="J130">
            <v>38178</v>
          </cell>
        </row>
        <row r="131">
          <cell r="C131" t="str">
            <v>220159</v>
          </cell>
          <cell r="D131" t="str">
            <v>转/零A488-2020年高水平-人才培养专项3-研究生子卡3学位教改-大数据时代下理工科研究生创新人才培养</v>
          </cell>
          <cell r="E131" t="str">
            <v>肖莉</v>
          </cell>
          <cell r="F131" t="str">
            <v>30002336</v>
          </cell>
          <cell r="G131">
            <v>0</v>
          </cell>
          <cell r="H131">
            <v>30000</v>
          </cell>
          <cell r="I131">
            <v>24754.81</v>
          </cell>
          <cell r="J131">
            <v>5245.19</v>
          </cell>
        </row>
        <row r="132">
          <cell r="C132" t="str">
            <v>220162</v>
          </cell>
          <cell r="D132" t="str">
            <v>转/零A488-2020年高水平-人才培养专项3-研究生子卡6联培基地-广东蓝洋科技有限公司</v>
          </cell>
          <cell r="E132" t="str">
            <v>袁腾</v>
          </cell>
          <cell r="F132" t="str">
            <v>30003962</v>
          </cell>
          <cell r="G132">
            <v>0</v>
          </cell>
          <cell r="H132">
            <v>50000</v>
          </cell>
          <cell r="I132">
            <v>49873.63</v>
          </cell>
          <cell r="J132">
            <v>126.37</v>
          </cell>
        </row>
        <row r="133">
          <cell r="C133" t="str">
            <v>220173</v>
          </cell>
          <cell r="D133" t="str">
            <v>转/零A488-2020年高水平-人才培养专项3-研究生子卡17课程思政建设-稀土化学</v>
          </cell>
          <cell r="E133" t="str">
            <v>雷炳富</v>
          </cell>
          <cell r="F133" t="str">
            <v>30003645</v>
          </cell>
          <cell r="G133">
            <v>0</v>
          </cell>
          <cell r="H133">
            <v>10000</v>
          </cell>
          <cell r="I133">
            <v>9119</v>
          </cell>
          <cell r="J133">
            <v>881</v>
          </cell>
        </row>
        <row r="134">
          <cell r="C134" t="str">
            <v>220243</v>
          </cell>
          <cell r="D134" t="str">
            <v>转/零A488-2020年高水平-科创专项15-2019省高校自科平台-华南地区特色速生木材表面多功能改性</v>
          </cell>
          <cell r="E134" t="str">
            <v>李丽萍</v>
          </cell>
          <cell r="F134" t="str">
            <v>30004196</v>
          </cell>
          <cell r="G134">
            <v>0</v>
          </cell>
          <cell r="H134">
            <v>200000</v>
          </cell>
          <cell r="I134">
            <v>81875.36</v>
          </cell>
          <cell r="J134">
            <v>118124.64</v>
          </cell>
        </row>
        <row r="135">
          <cell r="C135" t="str">
            <v>220261</v>
          </cell>
          <cell r="D135" t="str">
            <v>转/零A488-2020年高水平-科创专项33-省教育厅疫情防控科研专项-植物源抗菌及抗病毒纳米纤维防材料技术</v>
          </cell>
          <cell r="E135" t="str">
            <v>周武艺</v>
          </cell>
          <cell r="F135" t="str">
            <v>30002567</v>
          </cell>
          <cell r="G135">
            <v>0</v>
          </cell>
          <cell r="H135">
            <v>300000</v>
          </cell>
          <cell r="I135">
            <v>128422.34</v>
          </cell>
          <cell r="J135">
            <v>171577.66</v>
          </cell>
        </row>
        <row r="136">
          <cell r="C136" t="str">
            <v>220264</v>
          </cell>
          <cell r="D136" t="str">
            <v>转/零A488-2020年高水平-科创专项36-省教育厅疫情防控科研专项-抗新型冠状病毒的酵母增强型重组亚单位疫苗</v>
          </cell>
          <cell r="E136" t="str">
            <v>赵慧</v>
          </cell>
          <cell r="F136" t="str">
            <v>30002391</v>
          </cell>
          <cell r="G136">
            <v>0</v>
          </cell>
          <cell r="H136">
            <v>100000</v>
          </cell>
          <cell r="I136">
            <v>29406</v>
          </cell>
          <cell r="J136">
            <v>70594</v>
          </cell>
        </row>
        <row r="137">
          <cell r="C137" t="str">
            <v>220265</v>
          </cell>
          <cell r="D137" t="str">
            <v>转/零A488-2020年高水平-科创专项37-省教育厅疫情防控科研专项-四氢异喹啉类RdRp抑制剂抗2019-nCoV</v>
          </cell>
          <cell r="E137" t="str">
            <v>宋高鹏</v>
          </cell>
          <cell r="F137" t="str">
            <v>30003519</v>
          </cell>
          <cell r="G137">
            <v>0</v>
          </cell>
          <cell r="H137">
            <v>100000</v>
          </cell>
          <cell r="I137">
            <v>23384.24</v>
          </cell>
          <cell r="J137">
            <v>76615.76</v>
          </cell>
        </row>
        <row r="138">
          <cell r="C138" t="str">
            <v>220271</v>
          </cell>
          <cell r="D138" t="str">
            <v>转/零A488-2020年高水平-科创专项43-重大科研成果培育专项-速生材高值化综合利用关键技术及应用</v>
          </cell>
          <cell r="E138" t="str">
            <v>胡传双</v>
          </cell>
          <cell r="F138" t="str">
            <v>30002782</v>
          </cell>
          <cell r="G138">
            <v>0</v>
          </cell>
          <cell r="H138">
            <v>100000</v>
          </cell>
          <cell r="I138">
            <v>0</v>
          </cell>
          <cell r="J138">
            <v>100000</v>
          </cell>
        </row>
        <row r="139">
          <cell r="C139" t="str">
            <v>220278</v>
          </cell>
          <cell r="D139" t="str">
            <v>转/零A488-2020年高水平-科创专项50-重大科研成果培育专项-速生材高值化综合利用关键技术及应用</v>
          </cell>
          <cell r="E139" t="str">
            <v>胡传双</v>
          </cell>
          <cell r="F139" t="str">
            <v>30002782</v>
          </cell>
          <cell r="G139">
            <v>0</v>
          </cell>
          <cell r="H139">
            <v>70000</v>
          </cell>
          <cell r="I139">
            <v>29300</v>
          </cell>
          <cell r="J139">
            <v>40700</v>
          </cell>
        </row>
        <row r="140">
          <cell r="C140" t="str">
            <v>220280</v>
          </cell>
          <cell r="D140" t="str">
            <v>转/零A488-2020年高水平-科创专项52-重大科研成果培育专项-新型碳材料微纳结构调控和性能研究</v>
          </cell>
          <cell r="E140" t="str">
            <v>刘应亮</v>
          </cell>
          <cell r="F140" t="str">
            <v>30003651</v>
          </cell>
          <cell r="G140">
            <v>0</v>
          </cell>
          <cell r="H140">
            <v>150000</v>
          </cell>
          <cell r="I140">
            <v>149994.17</v>
          </cell>
          <cell r="J140">
            <v>5.83</v>
          </cell>
        </row>
        <row r="141">
          <cell r="C141" t="str">
            <v>220295</v>
          </cell>
          <cell r="D141" t="str">
            <v>转/零A488-2020年高水平-人才引进及师资队伍-引进人才科研启动70</v>
          </cell>
          <cell r="E141" t="str">
            <v>梁业如</v>
          </cell>
          <cell r="F141" t="str">
            <v>30004166</v>
          </cell>
          <cell r="G141">
            <v>0</v>
          </cell>
          <cell r="H141">
            <v>100000</v>
          </cell>
          <cell r="I141">
            <v>19508.77</v>
          </cell>
          <cell r="J141">
            <v>80491.23</v>
          </cell>
        </row>
        <row r="142">
          <cell r="C142" t="str">
            <v>220296</v>
          </cell>
          <cell r="D142" t="str">
            <v>转/零A488-2020年高水平-人才引进及师资队伍-引进人才科研启动71</v>
          </cell>
          <cell r="E142" t="str">
            <v>张超群</v>
          </cell>
          <cell r="F142" t="str">
            <v>30004209</v>
          </cell>
          <cell r="G142">
            <v>0</v>
          </cell>
          <cell r="H142">
            <v>220000</v>
          </cell>
          <cell r="I142">
            <v>3810</v>
          </cell>
          <cell r="J142">
            <v>216190</v>
          </cell>
        </row>
        <row r="143">
          <cell r="C143" t="str">
            <v>220302</v>
          </cell>
          <cell r="D143" t="str">
            <v>转/零A488-2020年高水平-国家级平台培育4-生物质材料与能源教育部重点实验室</v>
          </cell>
          <cell r="E143" t="str">
            <v>钟新华</v>
          </cell>
          <cell r="F143" t="str">
            <v>30004373</v>
          </cell>
          <cell r="G143">
            <v>0</v>
          </cell>
          <cell r="H143">
            <v>1000000</v>
          </cell>
          <cell r="I143">
            <v>9872</v>
          </cell>
          <cell r="J143">
            <v>990128</v>
          </cell>
        </row>
        <row r="144">
          <cell r="C144" t="str">
            <v>220081</v>
          </cell>
          <cell r="D144" t="str">
            <v>转/零A488-2020年高水平-学科建设5-食品科学与</v>
          </cell>
          <cell r="E144" t="str">
            <v>雷红涛</v>
          </cell>
          <cell r="F144" t="str">
            <v>30001687</v>
          </cell>
          <cell r="G144">
            <v>0</v>
          </cell>
          <cell r="H144">
            <v>1500000</v>
          </cell>
          <cell r="I144">
            <v>0</v>
          </cell>
          <cell r="J144">
            <v>1500000</v>
          </cell>
        </row>
        <row r="145">
          <cell r="C145" t="str">
            <v>220143</v>
          </cell>
          <cell r="D145" t="str">
            <v>转/零A488-2020年高水平-人才引进及师资队伍-引进人才科研启动33</v>
          </cell>
          <cell r="E145" t="str">
            <v>黄日明</v>
          </cell>
          <cell r="F145" t="str">
            <v>30004341</v>
          </cell>
          <cell r="G145">
            <v>0</v>
          </cell>
          <cell r="H145">
            <v>150000</v>
          </cell>
          <cell r="I145">
            <v>55154.4</v>
          </cell>
          <cell r="J145">
            <v>94845.6</v>
          </cell>
        </row>
        <row r="146">
          <cell r="C146" t="str">
            <v>220172</v>
          </cell>
          <cell r="D146" t="str">
            <v>转/零A488-2020年高水平-人才培养专项3-研究生子卡16课程思政建设-研究生学习适应与发展</v>
          </cell>
          <cell r="E146" t="str">
            <v>陈晓梅</v>
          </cell>
          <cell r="F146" t="str">
            <v>30002251</v>
          </cell>
          <cell r="G146">
            <v>0</v>
          </cell>
          <cell r="H146">
            <v>10000</v>
          </cell>
          <cell r="I146">
            <v>8960</v>
          </cell>
          <cell r="J146">
            <v>1040</v>
          </cell>
        </row>
        <row r="147">
          <cell r="C147" t="str">
            <v>220207</v>
          </cell>
          <cell r="D147" t="str">
            <v>转/零A488-2020年高水平-人才引进及师资队伍-珠江学者配套子卡10</v>
          </cell>
          <cell r="E147" t="str">
            <v>王弘</v>
          </cell>
          <cell r="F147" t="str">
            <v>30001682</v>
          </cell>
          <cell r="G147">
            <v>0</v>
          </cell>
          <cell r="H147">
            <v>400000</v>
          </cell>
          <cell r="I147">
            <v>0</v>
          </cell>
          <cell r="J147">
            <v>400000</v>
          </cell>
        </row>
        <row r="148">
          <cell r="C148" t="str">
            <v>220208</v>
          </cell>
          <cell r="D148" t="str">
            <v>转/零A488-2020年高水平-人才引进及师资队伍-珠江学者配套子卡11</v>
          </cell>
          <cell r="E148" t="str">
            <v>肖杰</v>
          </cell>
          <cell r="F148" t="str">
            <v>30004435</v>
          </cell>
          <cell r="G148">
            <v>0</v>
          </cell>
          <cell r="H148">
            <v>190000</v>
          </cell>
          <cell r="I148">
            <v>70930</v>
          </cell>
          <cell r="J148">
            <v>119070</v>
          </cell>
        </row>
        <row r="149">
          <cell r="C149" t="str">
            <v>220209</v>
          </cell>
          <cell r="D149" t="str">
            <v>转/零A488-2020年高水平-人才引进及师资队伍-引进人才科研启动45</v>
          </cell>
          <cell r="E149" t="str">
            <v>肖杰</v>
          </cell>
          <cell r="F149" t="str">
            <v>30004435</v>
          </cell>
          <cell r="G149">
            <v>0</v>
          </cell>
          <cell r="H149">
            <v>500000</v>
          </cell>
          <cell r="I149">
            <v>314094.99</v>
          </cell>
          <cell r="J149">
            <v>185905.01</v>
          </cell>
        </row>
        <row r="150">
          <cell r="C150" t="str">
            <v>220221</v>
          </cell>
          <cell r="D150" t="str">
            <v>转/零A488-2020年高水平-人才引进及师资队伍-引进人才科研启动57</v>
          </cell>
          <cell r="E150" t="str">
            <v>温棚</v>
          </cell>
          <cell r="F150" t="str">
            <v>30004737</v>
          </cell>
          <cell r="G150">
            <v>0</v>
          </cell>
          <cell r="H150">
            <v>100000</v>
          </cell>
          <cell r="I150">
            <v>0</v>
          </cell>
          <cell r="J150">
            <v>100000</v>
          </cell>
        </row>
        <row r="151">
          <cell r="C151" t="str">
            <v>220234</v>
          </cell>
          <cell r="D151" t="str">
            <v>转/零A488-2020年高水平-科创专项6-2019省高校自科平台-农药小分子纳米抗体构效关系</v>
          </cell>
          <cell r="E151" t="str">
            <v>徐振林</v>
          </cell>
          <cell r="F151" t="str">
            <v>30003724</v>
          </cell>
          <cell r="G151">
            <v>0</v>
          </cell>
          <cell r="H151">
            <v>300000</v>
          </cell>
          <cell r="I151">
            <v>195576.02</v>
          </cell>
          <cell r="J151">
            <v>104423.98</v>
          </cell>
        </row>
        <row r="152">
          <cell r="C152" t="str">
            <v>220306</v>
          </cell>
          <cell r="D152" t="str">
            <v>转/零A488-2020年高水平-国家级平台培育8-广东省食品安全重点实验室</v>
          </cell>
          <cell r="E152" t="str">
            <v>孙远明</v>
          </cell>
          <cell r="F152" t="str">
            <v>30001699</v>
          </cell>
          <cell r="G152">
            <v>0</v>
          </cell>
          <cell r="H152">
            <v>100000</v>
          </cell>
          <cell r="I152">
            <v>0</v>
          </cell>
          <cell r="J152">
            <v>100000</v>
          </cell>
        </row>
        <row r="153">
          <cell r="C153" t="str">
            <v>220084</v>
          </cell>
          <cell r="D153" t="str">
            <v>转/零A488-2020年高水平-学科建设8-园艺学</v>
          </cell>
          <cell r="E153" t="str">
            <v>胡桂兵</v>
          </cell>
          <cell r="F153" t="str">
            <v>30000716</v>
          </cell>
          <cell r="G153">
            <v>0</v>
          </cell>
          <cell r="H153">
            <v>1500000</v>
          </cell>
          <cell r="I153">
            <v>505890.04</v>
          </cell>
          <cell r="J153">
            <v>994109.96</v>
          </cell>
        </row>
        <row r="154">
          <cell r="C154" t="str">
            <v>220111</v>
          </cell>
          <cell r="D154" t="str">
            <v>转/零A488-2020年高水平-人才引进及师资队伍-引进人才科研启动2</v>
          </cell>
          <cell r="E154" t="str">
            <v>郝彦伟</v>
          </cell>
          <cell r="F154" t="str">
            <v>30004204</v>
          </cell>
          <cell r="G154">
            <v>0</v>
          </cell>
          <cell r="H154">
            <v>100000</v>
          </cell>
          <cell r="I154">
            <v>59522.6</v>
          </cell>
          <cell r="J154">
            <v>40477.4</v>
          </cell>
        </row>
        <row r="155">
          <cell r="C155" t="str">
            <v>220118</v>
          </cell>
          <cell r="D155" t="str">
            <v>转/零A488-2020年高水平-人才引进及师资队伍-引进人才科研启动9</v>
          </cell>
          <cell r="E155" t="str">
            <v>赵竑博</v>
          </cell>
          <cell r="F155" t="str">
            <v>30004131</v>
          </cell>
          <cell r="G155">
            <v>0</v>
          </cell>
          <cell r="H155">
            <v>160000</v>
          </cell>
          <cell r="I155">
            <v>129133.81</v>
          </cell>
          <cell r="J155">
            <v>30866.19</v>
          </cell>
        </row>
        <row r="156">
          <cell r="C156" t="str">
            <v>220270</v>
          </cell>
          <cell r="D156" t="str">
            <v>转/零A488-2020年高水平-科创专项42-重大科研成果培育专项-不同熟期优质荔枝系列新品种选育和高接换种</v>
          </cell>
          <cell r="E156" t="str">
            <v>胡桂兵</v>
          </cell>
          <cell r="F156" t="str">
            <v>30000716</v>
          </cell>
          <cell r="G156">
            <v>0</v>
          </cell>
          <cell r="H156">
            <v>100000</v>
          </cell>
          <cell r="I156">
            <v>80000</v>
          </cell>
          <cell r="J156">
            <v>20000</v>
          </cell>
        </row>
        <row r="157">
          <cell r="C157" t="str">
            <v>220273</v>
          </cell>
          <cell r="D157" t="str">
            <v>转/零A488-2020年高水平-科创专项45-重大科研成果培育专项-荔枝优秀团队</v>
          </cell>
          <cell r="E157" t="str">
            <v>李建国</v>
          </cell>
          <cell r="F157" t="str">
            <v>30000773</v>
          </cell>
          <cell r="G157">
            <v>0</v>
          </cell>
          <cell r="H157">
            <v>100000</v>
          </cell>
          <cell r="I157">
            <v>82012.85</v>
          </cell>
          <cell r="J157">
            <v>17987.15</v>
          </cell>
        </row>
        <row r="158">
          <cell r="C158" t="str">
            <v>220311</v>
          </cell>
          <cell r="D158" t="str">
            <v>转/零A488-2020年高水平-国家级平台培育13-广东省果蔬保鲜重点实验室</v>
          </cell>
          <cell r="E158" t="str">
            <v>陆旺金</v>
          </cell>
          <cell r="F158" t="str">
            <v>30000769</v>
          </cell>
          <cell r="G158">
            <v>0</v>
          </cell>
          <cell r="H158">
            <v>50000</v>
          </cell>
          <cell r="I158">
            <v>0</v>
          </cell>
          <cell r="J158">
            <v>50000</v>
          </cell>
        </row>
        <row r="159">
          <cell r="C159" t="str">
            <v>220095</v>
          </cell>
          <cell r="D159" t="str">
            <v>转/零A488-2020年高水平-学科建设19-艺术学院</v>
          </cell>
          <cell r="E159" t="str">
            <v>金惠</v>
          </cell>
          <cell r="F159" t="str">
            <v>30000808</v>
          </cell>
          <cell r="G159">
            <v>0</v>
          </cell>
          <cell r="H159">
            <v>400000</v>
          </cell>
          <cell r="I159">
            <v>0</v>
          </cell>
          <cell r="J159">
            <v>400000</v>
          </cell>
        </row>
        <row r="160">
          <cell r="C160" t="str">
            <v>220174</v>
          </cell>
          <cell r="D160" t="str">
            <v>转/零A488-2020年高水平-人才培养专项3-研究生子卡18课程思政建设-可持续发展设计</v>
          </cell>
          <cell r="E160" t="str">
            <v>刘红斌</v>
          </cell>
          <cell r="F160" t="str">
            <v>30000855</v>
          </cell>
          <cell r="G160">
            <v>0</v>
          </cell>
          <cell r="H160">
            <v>10000</v>
          </cell>
          <cell r="I160">
            <v>0</v>
          </cell>
          <cell r="J160">
            <v>10000</v>
          </cell>
        </row>
        <row r="161">
          <cell r="C161" t="str">
            <v>220328</v>
          </cell>
          <cell r="D161" t="str">
            <v>转/零A488-2020年高水平-人才培养专项3-研究生子卡42联培基地-广东省社会科学院</v>
          </cell>
          <cell r="E161" t="str">
            <v>张艳河</v>
          </cell>
          <cell r="F161" t="str">
            <v>30003427</v>
          </cell>
          <cell r="G161">
            <v>0</v>
          </cell>
          <cell r="H161">
            <v>25000</v>
          </cell>
          <cell r="I161">
            <v>0</v>
          </cell>
          <cell r="J161">
            <v>25000</v>
          </cell>
        </row>
        <row r="162">
          <cell r="C162" t="str">
            <v>220077</v>
          </cell>
          <cell r="D162" t="str">
            <v>转/零A488-2020年高水平-学科建设1-兽医学</v>
          </cell>
          <cell r="E162" t="str">
            <v>冯耀宇</v>
          </cell>
          <cell r="F162" t="str">
            <v>30004372</v>
          </cell>
          <cell r="G162">
            <v>0</v>
          </cell>
          <cell r="H162">
            <v>2000000</v>
          </cell>
          <cell r="I162">
            <v>454676.19</v>
          </cell>
          <cell r="J162">
            <v>1545323.81</v>
          </cell>
        </row>
        <row r="163">
          <cell r="C163" t="str">
            <v>220112</v>
          </cell>
          <cell r="D163" t="str">
            <v>转/零A488-2020年高水平-人才引进及师资队伍-引进人才科研启动3</v>
          </cell>
          <cell r="E163" t="str">
            <v>张辉</v>
          </cell>
          <cell r="F163" t="str">
            <v>30004751</v>
          </cell>
          <cell r="G163">
            <v>0</v>
          </cell>
          <cell r="H163">
            <v>100000</v>
          </cell>
          <cell r="I163">
            <v>28301.55</v>
          </cell>
          <cell r="J163">
            <v>71698.45</v>
          </cell>
        </row>
        <row r="164">
          <cell r="C164" t="str">
            <v>220113</v>
          </cell>
          <cell r="D164" t="str">
            <v>转/零A488-2020年高水平-人才引进及师资队伍-引进人才科研启动4</v>
          </cell>
          <cell r="E164" t="str">
            <v>代曼曼</v>
          </cell>
          <cell r="F164" t="str">
            <v>30004759</v>
          </cell>
          <cell r="G164">
            <v>0</v>
          </cell>
          <cell r="H164">
            <v>50000</v>
          </cell>
          <cell r="I164">
            <v>48531</v>
          </cell>
          <cell r="J164">
            <v>1469</v>
          </cell>
        </row>
        <row r="165">
          <cell r="C165" t="str">
            <v>220125</v>
          </cell>
          <cell r="D165" t="str">
            <v>转/零A488-2020年高水平-人才引进及师资队伍-珠江学者配套子卡6</v>
          </cell>
          <cell r="E165" t="str">
            <v>张建民</v>
          </cell>
          <cell r="F165" t="str">
            <v>30003950</v>
          </cell>
          <cell r="G165">
            <v>0</v>
          </cell>
          <cell r="H165">
            <v>50000</v>
          </cell>
          <cell r="I165">
            <v>45270</v>
          </cell>
          <cell r="J165">
            <v>4730</v>
          </cell>
        </row>
        <row r="166">
          <cell r="C166" t="str">
            <v>220126</v>
          </cell>
          <cell r="D166" t="str">
            <v>转/零A488-2020年高水平-人才引进及师资队伍-引进人才科研启动16</v>
          </cell>
          <cell r="E166" t="str">
            <v>张建民</v>
          </cell>
          <cell r="F166" t="str">
            <v>30003950</v>
          </cell>
          <cell r="G166">
            <v>0</v>
          </cell>
          <cell r="H166">
            <v>100000</v>
          </cell>
          <cell r="I166">
            <v>92646</v>
          </cell>
          <cell r="J166">
            <v>7354</v>
          </cell>
        </row>
        <row r="167">
          <cell r="C167" t="str">
            <v>220130</v>
          </cell>
          <cell r="D167" t="str">
            <v>转/零A488-2020年高水平-人才引进及师资队伍-引进人才科研启动20</v>
          </cell>
          <cell r="E167" t="str">
            <v>周宇峰</v>
          </cell>
          <cell r="F167" t="str">
            <v>30004689</v>
          </cell>
          <cell r="G167">
            <v>0</v>
          </cell>
          <cell r="H167">
            <v>80000</v>
          </cell>
          <cell r="I167">
            <v>56558.46</v>
          </cell>
          <cell r="J167">
            <v>23441.54</v>
          </cell>
        </row>
        <row r="168">
          <cell r="C168" t="str">
            <v>220131</v>
          </cell>
          <cell r="D168" t="str">
            <v>转/零A488-2020年高水平-人才引进及师资队伍-引进人才科研启动21</v>
          </cell>
          <cell r="E168" t="str">
            <v>于洋</v>
          </cell>
          <cell r="F168" t="str">
            <v>30004688</v>
          </cell>
          <cell r="G168">
            <v>0</v>
          </cell>
          <cell r="H168">
            <v>80000</v>
          </cell>
          <cell r="I168">
            <v>65494.26</v>
          </cell>
          <cell r="J168">
            <v>14505.74</v>
          </cell>
        </row>
        <row r="169">
          <cell r="C169" t="str">
            <v>220138</v>
          </cell>
          <cell r="D169" t="str">
            <v>转/零A488-2020年高水平-人才引进及师资队伍-引进人才科研启动28</v>
          </cell>
          <cell r="E169" t="str">
            <v>肖立华</v>
          </cell>
          <cell r="F169" t="str">
            <v>30004380</v>
          </cell>
          <cell r="G169">
            <v>0</v>
          </cell>
          <cell r="H169">
            <v>900000</v>
          </cell>
          <cell r="I169">
            <v>377517.25</v>
          </cell>
          <cell r="J169">
            <v>522482.75</v>
          </cell>
        </row>
        <row r="170">
          <cell r="C170" t="str">
            <v>220139</v>
          </cell>
          <cell r="D170" t="str">
            <v>转/零A488-2020年高水平-人才引进及师资队伍-引进人才科研启动29</v>
          </cell>
          <cell r="E170" t="str">
            <v>冯耀宇</v>
          </cell>
          <cell r="F170" t="str">
            <v>30004372</v>
          </cell>
          <cell r="G170">
            <v>0</v>
          </cell>
          <cell r="H170">
            <v>900000</v>
          </cell>
          <cell r="I170">
            <v>362708.74</v>
          </cell>
          <cell r="J170">
            <v>537291.26</v>
          </cell>
        </row>
        <row r="171">
          <cell r="C171" t="str">
            <v>220175</v>
          </cell>
          <cell r="D171" t="str">
            <v>转/零A488-2020年高水平-人才培养专项3-研究生子卡19课程思政建设-人兽共患病学</v>
          </cell>
          <cell r="E171" t="str">
            <v>亓文宝</v>
          </cell>
          <cell r="F171" t="str">
            <v>30003211</v>
          </cell>
          <cell r="G171">
            <v>0</v>
          </cell>
          <cell r="H171">
            <v>10000</v>
          </cell>
          <cell r="I171">
            <v>0</v>
          </cell>
          <cell r="J171">
            <v>10000</v>
          </cell>
        </row>
        <row r="172">
          <cell r="C172" t="str">
            <v>220185</v>
          </cell>
          <cell r="D172" t="str">
            <v>转/零A488-2020年高水平-人才培养专项3-研究生子卡29专业学位课程教学案例库-小动物临床实践案</v>
          </cell>
          <cell r="E172" t="str">
            <v>苏荣胜</v>
          </cell>
          <cell r="F172" t="str">
            <v>30003213</v>
          </cell>
          <cell r="G172">
            <v>0</v>
          </cell>
          <cell r="H172">
            <v>50000</v>
          </cell>
          <cell r="I172">
            <v>4271</v>
          </cell>
          <cell r="J172">
            <v>45729</v>
          </cell>
        </row>
        <row r="173">
          <cell r="C173" t="str">
            <v>220186</v>
          </cell>
          <cell r="D173" t="str">
            <v>转/零A488-2020年高水平-人才培养专项3-研究生子卡30高水平研究生教材-高级动物传染病学</v>
          </cell>
          <cell r="E173" t="str">
            <v>罗满林</v>
          </cell>
          <cell r="F173" t="str">
            <v>30000886</v>
          </cell>
          <cell r="G173">
            <v>0</v>
          </cell>
          <cell r="H173">
            <v>65000</v>
          </cell>
          <cell r="I173">
            <v>42032.31</v>
          </cell>
          <cell r="J173">
            <v>22967.69</v>
          </cell>
        </row>
        <row r="174">
          <cell r="C174" t="str">
            <v>220203</v>
          </cell>
          <cell r="D174" t="str">
            <v>转/零A488-2020年高水平-人才引进及师资队伍-长江学者配套子卡12</v>
          </cell>
          <cell r="E174" t="str">
            <v>亓文宝</v>
          </cell>
          <cell r="F174" t="str">
            <v>30003211</v>
          </cell>
          <cell r="G174">
            <v>0</v>
          </cell>
          <cell r="H174">
            <v>500000</v>
          </cell>
          <cell r="I174">
            <v>349673.88</v>
          </cell>
          <cell r="J174">
            <v>150326.12</v>
          </cell>
        </row>
        <row r="175">
          <cell r="C175" t="str">
            <v>220204</v>
          </cell>
          <cell r="D175" t="str">
            <v>转/零A488-2020年高水平-人才引进及师资队伍-珠江学者配套子卡7</v>
          </cell>
          <cell r="E175" t="str">
            <v>亓文宝</v>
          </cell>
          <cell r="F175" t="str">
            <v>30003211</v>
          </cell>
          <cell r="G175">
            <v>0</v>
          </cell>
          <cell r="H175">
            <v>200000</v>
          </cell>
          <cell r="I175">
            <v>90682.88</v>
          </cell>
          <cell r="J175">
            <v>109317.12</v>
          </cell>
        </row>
        <row r="176">
          <cell r="C176" t="str">
            <v>220205</v>
          </cell>
          <cell r="D176" t="str">
            <v>转/零A488-2020年高水平-人才引进及师资队伍-珠江学者配套子卡8</v>
          </cell>
          <cell r="E176" t="str">
            <v>孙坚</v>
          </cell>
          <cell r="F176" t="str">
            <v>30003790</v>
          </cell>
          <cell r="G176">
            <v>0</v>
          </cell>
          <cell r="H176">
            <v>400000</v>
          </cell>
          <cell r="I176">
            <v>67137.86</v>
          </cell>
          <cell r="J176">
            <v>332862.14</v>
          </cell>
        </row>
        <row r="177">
          <cell r="C177" t="str">
            <v>220222</v>
          </cell>
          <cell r="D177" t="str">
            <v>转/零A488-2020年高水平-人才引进及师资队伍-引进人才科研启动58</v>
          </cell>
          <cell r="E177" t="str">
            <v>郑泽中</v>
          </cell>
          <cell r="F177" t="str">
            <v>30004744</v>
          </cell>
          <cell r="G177">
            <v>0</v>
          </cell>
          <cell r="H177">
            <v>40000</v>
          </cell>
          <cell r="I177">
            <v>11943</v>
          </cell>
          <cell r="J177">
            <v>28057</v>
          </cell>
        </row>
        <row r="178">
          <cell r="C178" t="str">
            <v>220232</v>
          </cell>
          <cell r="D178" t="str">
            <v>转/零A488-2020年高水平-科创专项4-省特支本土创新团队配套-灵长类动物模拟医学团队</v>
          </cell>
          <cell r="E178" t="str">
            <v>杨世华</v>
          </cell>
          <cell r="F178" t="str">
            <v>30003852</v>
          </cell>
          <cell r="G178">
            <v>0</v>
          </cell>
          <cell r="H178">
            <v>2000000</v>
          </cell>
          <cell r="I178">
            <v>849269.98</v>
          </cell>
          <cell r="J178">
            <v>1150730.02</v>
          </cell>
        </row>
        <row r="179">
          <cell r="C179" t="str">
            <v>220233</v>
          </cell>
          <cell r="D179" t="str">
            <v>转/零A488-2020年高水平-科创专项5-2019省高校自科平台-养殖动物病原适应性创研团队</v>
          </cell>
          <cell r="E179" t="str">
            <v>冯耀宇</v>
          </cell>
          <cell r="F179" t="str">
            <v>30004372</v>
          </cell>
          <cell r="G179">
            <v>0</v>
          </cell>
          <cell r="H179">
            <v>2000000</v>
          </cell>
          <cell r="I179">
            <v>654542.54</v>
          </cell>
          <cell r="J179">
            <v>1345457.46</v>
          </cell>
        </row>
        <row r="180">
          <cell r="C180" t="str">
            <v>220236</v>
          </cell>
          <cell r="D180" t="str">
            <v>转/零A488-2020年高水平-科创专项8-2019省高校自科平台-H9N2禽流感病毒唾液酸受体偏嗜性</v>
          </cell>
          <cell r="E180" t="str">
            <v>沈永义</v>
          </cell>
          <cell r="F180" t="str">
            <v>30004120</v>
          </cell>
          <cell r="G180">
            <v>0</v>
          </cell>
          <cell r="H180">
            <v>300000</v>
          </cell>
          <cell r="I180">
            <v>157182.82</v>
          </cell>
          <cell r="J180">
            <v>142817.18</v>
          </cell>
        </row>
        <row r="181">
          <cell r="C181" t="str">
            <v>220237</v>
          </cell>
          <cell r="D181" t="str">
            <v>转/零A488-2020年高水平-科创专项9-2019省高校自科平台-细胞内质网应激介导自噬在猪瘟病毒</v>
          </cell>
          <cell r="E181" t="str">
            <v>陈金顶</v>
          </cell>
          <cell r="F181" t="str">
            <v>30000897</v>
          </cell>
          <cell r="G181">
            <v>0</v>
          </cell>
          <cell r="H181">
            <v>300000</v>
          </cell>
          <cell r="I181">
            <v>262745.97</v>
          </cell>
          <cell r="J181">
            <v>37254.03</v>
          </cell>
        </row>
        <row r="182">
          <cell r="C182" t="str">
            <v>220251</v>
          </cell>
          <cell r="D182" t="str">
            <v>转/零A488-2020年高水平-科创专项23-2019省高校自科平台-零售肉品中产碳青霉烯酶肠杆菌科细菌</v>
          </cell>
          <cell r="E182" t="str">
            <v>吕鲁超</v>
          </cell>
          <cell r="F182" t="str">
            <v>30004675</v>
          </cell>
          <cell r="G182">
            <v>0</v>
          </cell>
          <cell r="H182">
            <v>80000</v>
          </cell>
          <cell r="I182">
            <v>23708</v>
          </cell>
          <cell r="J182">
            <v>56292</v>
          </cell>
        </row>
        <row r="183">
          <cell r="C183" t="str">
            <v>220259</v>
          </cell>
          <cell r="D183" t="str">
            <v>转/零A488-2020年高水平-科创专项31-省教育厅疫情防控科研专项-新型冠状病毒的溯源及人-动物循环传播</v>
          </cell>
          <cell r="E183" t="str">
            <v>肖立华</v>
          </cell>
          <cell r="F183" t="str">
            <v>30004380</v>
          </cell>
          <cell r="G183">
            <v>0</v>
          </cell>
          <cell r="H183">
            <v>300000</v>
          </cell>
          <cell r="I183">
            <v>22000</v>
          </cell>
          <cell r="J183">
            <v>278000</v>
          </cell>
        </row>
        <row r="184">
          <cell r="C184" t="str">
            <v>220267</v>
          </cell>
          <cell r="D184" t="str">
            <v>转/零A488-2020年高水平-科创专项39-重大科研成果培育专项-动物专用新型抗菌原料药及制剂创制与应用</v>
          </cell>
          <cell r="E184" t="str">
            <v>刘雅红</v>
          </cell>
          <cell r="F184" t="str">
            <v>30000907</v>
          </cell>
          <cell r="G184">
            <v>0</v>
          </cell>
          <cell r="H184">
            <v>250000</v>
          </cell>
          <cell r="I184">
            <v>72231.11</v>
          </cell>
          <cell r="J184">
            <v>177768.89</v>
          </cell>
        </row>
        <row r="185">
          <cell r="C185" t="str">
            <v>220274</v>
          </cell>
          <cell r="D185" t="str">
            <v>转/零A488-2020年高水平-科创专项46-重大科研成果培育专项-禽源重大人兽共患病传播阻断关键技术创新及应用</v>
          </cell>
          <cell r="E185" t="str">
            <v>廖明</v>
          </cell>
          <cell r="F185" t="str">
            <v>30000892</v>
          </cell>
          <cell r="G185">
            <v>0</v>
          </cell>
          <cell r="H185">
            <v>150000</v>
          </cell>
          <cell r="I185">
            <v>3960</v>
          </cell>
          <cell r="J185">
            <v>146040</v>
          </cell>
        </row>
        <row r="186">
          <cell r="C186" t="str">
            <v>220277</v>
          </cell>
          <cell r="D186" t="str">
            <v>转/零A488-2020年高水平-科创专项49-重大科研成果培育专项-狂犬病防控关键技术创新与应用</v>
          </cell>
          <cell r="E186" t="str">
            <v>郭霄峰</v>
          </cell>
          <cell r="F186" t="str">
            <v>30000896</v>
          </cell>
          <cell r="G186">
            <v>0</v>
          </cell>
          <cell r="H186">
            <v>110000</v>
          </cell>
          <cell r="I186">
            <v>109994.35</v>
          </cell>
          <cell r="J186">
            <v>5.65</v>
          </cell>
        </row>
        <row r="187">
          <cell r="C187" t="str">
            <v>220292</v>
          </cell>
          <cell r="D187" t="str">
            <v>转/零A488-2020年高水平-人才引进及师资队伍-引进人才科研启动67</v>
          </cell>
          <cell r="E187" t="str">
            <v>陈奡蕾</v>
          </cell>
          <cell r="F187" t="str">
            <v>30004690</v>
          </cell>
          <cell r="G187">
            <v>0</v>
          </cell>
          <cell r="H187">
            <v>60000</v>
          </cell>
          <cell r="I187">
            <v>2181.73</v>
          </cell>
          <cell r="J187">
            <v>57818.27</v>
          </cell>
        </row>
        <row r="188">
          <cell r="C188" t="str">
            <v>220299</v>
          </cell>
          <cell r="D188" t="str">
            <v>转/零A488-2020年高水平-国家级平台培育1-省部共建亚热带动物流行病控制国家重点实验室培育</v>
          </cell>
          <cell r="E188" t="str">
            <v>刘雅红</v>
          </cell>
          <cell r="F188" t="str">
            <v>30000907</v>
          </cell>
          <cell r="G188">
            <v>0</v>
          </cell>
          <cell r="H188">
            <v>300000</v>
          </cell>
          <cell r="I188">
            <v>0</v>
          </cell>
          <cell r="J188">
            <v>300000</v>
          </cell>
        </row>
        <row r="189">
          <cell r="C189" t="str">
            <v>220303</v>
          </cell>
          <cell r="D189" t="str">
            <v>转/零A488-2020年高水平-国家级平台培育5-广东省兽药研制与安全评价重点实验室</v>
          </cell>
          <cell r="E189" t="str">
            <v>曾振灵</v>
          </cell>
          <cell r="F189" t="str">
            <v>30000864</v>
          </cell>
          <cell r="G189">
            <v>0</v>
          </cell>
          <cell r="H189">
            <v>150000</v>
          </cell>
          <cell r="I189">
            <v>0</v>
          </cell>
          <cell r="J189">
            <v>150000</v>
          </cell>
        </row>
        <row r="190">
          <cell r="C190" t="str">
            <v>220308</v>
          </cell>
          <cell r="D190" t="str">
            <v>转/零A488-2020年高水平-国家级平台培育10-广东省动物源人兽共患病预防与控制重点实验室</v>
          </cell>
          <cell r="E190" t="str">
            <v>张桂红</v>
          </cell>
          <cell r="F190" t="str">
            <v>30000917</v>
          </cell>
          <cell r="G190">
            <v>0</v>
          </cell>
          <cell r="H190">
            <v>100000</v>
          </cell>
          <cell r="I190">
            <v>3000</v>
          </cell>
          <cell r="J190">
            <v>97000</v>
          </cell>
        </row>
        <row r="191">
          <cell r="C191" t="str">
            <v>220090</v>
          </cell>
          <cell r="D191" t="str">
            <v>转/零A488-2020年高水平-学科建设14-数学信息</v>
          </cell>
          <cell r="E191" t="str">
            <v>黄琼</v>
          </cell>
          <cell r="F191" t="str">
            <v>30003623</v>
          </cell>
          <cell r="G191">
            <v>0</v>
          </cell>
          <cell r="H191">
            <v>900000</v>
          </cell>
          <cell r="I191">
            <v>132542.05</v>
          </cell>
          <cell r="J191">
            <v>767457.95</v>
          </cell>
        </row>
        <row r="192">
          <cell r="C192" t="str">
            <v>220179</v>
          </cell>
          <cell r="D192" t="str">
            <v>转/零A488-2020年高水平-人才培养专项3-研究生子卡23在线课程建设-建模与仿真</v>
          </cell>
          <cell r="E192" t="str">
            <v>余平祥</v>
          </cell>
          <cell r="F192" t="str">
            <v>30001791</v>
          </cell>
          <cell r="G192">
            <v>0</v>
          </cell>
          <cell r="H192">
            <v>20000</v>
          </cell>
          <cell r="I192">
            <v>14497.74</v>
          </cell>
          <cell r="J192">
            <v>5502.26</v>
          </cell>
        </row>
        <row r="193">
          <cell r="C193" t="str">
            <v>220210</v>
          </cell>
          <cell r="D193" t="str">
            <v>转/零A488-2020年高水平-人才引进及师资队伍-引进人才科研启动46</v>
          </cell>
          <cell r="E193" t="str">
            <v>谌秋辉</v>
          </cell>
          <cell r="F193" t="str">
            <v>30004187</v>
          </cell>
          <cell r="G193">
            <v>0</v>
          </cell>
          <cell r="H193">
            <v>100000</v>
          </cell>
          <cell r="I193">
            <v>21330.58</v>
          </cell>
          <cell r="J193">
            <v>78669.42</v>
          </cell>
        </row>
        <row r="194">
          <cell r="C194" t="str">
            <v>220215</v>
          </cell>
          <cell r="D194" t="str">
            <v>转/零A488-2020年高水平-人才引进及师资队伍-引进人才科研启动51</v>
          </cell>
          <cell r="E194" t="str">
            <v>曹广福</v>
          </cell>
          <cell r="F194" t="str">
            <v>30004177</v>
          </cell>
          <cell r="G194">
            <v>0</v>
          </cell>
          <cell r="H194">
            <v>222000</v>
          </cell>
          <cell r="I194">
            <v>123169</v>
          </cell>
          <cell r="J194">
            <v>98831</v>
          </cell>
        </row>
        <row r="195">
          <cell r="C195" t="str">
            <v>220240</v>
          </cell>
          <cell r="D195" t="str">
            <v>转/零A488-2020年高水平-科创专项12-2019省高校自科平台-基于人工智能和触觉感知的植保无人机</v>
          </cell>
          <cell r="E195" t="str">
            <v>张建桃</v>
          </cell>
          <cell r="F195" t="str">
            <v>30002435</v>
          </cell>
          <cell r="G195">
            <v>0</v>
          </cell>
          <cell r="H195">
            <v>300000</v>
          </cell>
          <cell r="I195">
            <v>60041.99</v>
          </cell>
          <cell r="J195">
            <v>239958.01</v>
          </cell>
        </row>
        <row r="196">
          <cell r="C196" t="str">
            <v>220248</v>
          </cell>
          <cell r="D196" t="str">
            <v>转/零A488-2020年高水平-科创专项20-2019省高校自科平台-基于多级集成和多示例多类标学习的</v>
          </cell>
          <cell r="E196" t="str">
            <v>宋歌</v>
          </cell>
          <cell r="F196" t="str">
            <v>30003938</v>
          </cell>
          <cell r="G196">
            <v>0</v>
          </cell>
          <cell r="H196">
            <v>150000</v>
          </cell>
          <cell r="I196">
            <v>0</v>
          </cell>
          <cell r="J196">
            <v>150000</v>
          </cell>
        </row>
        <row r="197">
          <cell r="C197" t="str">
            <v>220255</v>
          </cell>
          <cell r="D197" t="str">
            <v>转/零A488-2020年高水平-科创专项27-2019省高校自科平台-基于CSHOG特征和场景上下文信息的远红外</v>
          </cell>
          <cell r="E197" t="str">
            <v>王国华</v>
          </cell>
          <cell r="F197" t="str">
            <v>30004260</v>
          </cell>
          <cell r="G197">
            <v>0</v>
          </cell>
          <cell r="H197">
            <v>80000</v>
          </cell>
          <cell r="I197">
            <v>0</v>
          </cell>
          <cell r="J197">
            <v>80000</v>
          </cell>
        </row>
        <row r="198">
          <cell r="C198" t="str">
            <v>220257</v>
          </cell>
          <cell r="D198" t="str">
            <v>转/零A488-2020年高水平-科创专项29-2019省高校自科平台-基于专利知识图谱的技术创新路径分析研究</v>
          </cell>
          <cell r="E198" t="str">
            <v>韦婷婷</v>
          </cell>
          <cell r="F198" t="str">
            <v>30004263</v>
          </cell>
          <cell r="G198">
            <v>0</v>
          </cell>
          <cell r="H198">
            <v>80000</v>
          </cell>
          <cell r="I198">
            <v>9384.19</v>
          </cell>
          <cell r="J198">
            <v>70615.81</v>
          </cell>
        </row>
        <row r="199">
          <cell r="C199" t="str">
            <v>220096</v>
          </cell>
          <cell r="D199" t="str">
            <v>转/零A488-2020年高水平-学科建设20-外语学院</v>
          </cell>
          <cell r="E199" t="str">
            <v>黄国文</v>
          </cell>
          <cell r="F199" t="str">
            <v>30004180</v>
          </cell>
          <cell r="G199">
            <v>0</v>
          </cell>
          <cell r="H199">
            <v>400000</v>
          </cell>
          <cell r="I199">
            <v>0</v>
          </cell>
          <cell r="J199">
            <v>400000</v>
          </cell>
        </row>
        <row r="200">
          <cell r="C200" t="str">
            <v>220177</v>
          </cell>
          <cell r="D200" t="str">
            <v>转/零A488-2020年高水平-人才培养专项3-研究生子卡21在线课程建设-实用英语视听说</v>
          </cell>
          <cell r="E200" t="str">
            <v>张月红</v>
          </cell>
          <cell r="F200" t="str">
            <v>30002409</v>
          </cell>
          <cell r="G200">
            <v>0</v>
          </cell>
          <cell r="H200">
            <v>20000</v>
          </cell>
          <cell r="I200">
            <v>0</v>
          </cell>
          <cell r="J200">
            <v>20000</v>
          </cell>
        </row>
        <row r="201">
          <cell r="C201" t="str">
            <v>220099</v>
          </cell>
          <cell r="D201" t="str">
            <v>转/零A488-2020年高水平-人文社科振兴计划</v>
          </cell>
          <cell r="E201" t="str">
            <v>张日新</v>
          </cell>
          <cell r="F201" t="str">
            <v>30001374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C202" t="str">
            <v>220190</v>
          </cell>
          <cell r="D202" t="str">
            <v>转/零A488-2020年高水平-人文社科振兴计1-2019年国家社科基金奖励专项经费</v>
          </cell>
          <cell r="E202" t="str">
            <v>张日新</v>
          </cell>
          <cell r="F202" t="str">
            <v>30001374</v>
          </cell>
          <cell r="G202">
            <v>0</v>
          </cell>
          <cell r="H202">
            <v>1600000</v>
          </cell>
          <cell r="I202">
            <v>1600000</v>
          </cell>
          <cell r="J202">
            <v>0</v>
          </cell>
        </row>
        <row r="203">
          <cell r="C203" t="str">
            <v>220191</v>
          </cell>
          <cell r="D203" t="str">
            <v>转/零A488-2020年高水平-人文社科振兴计2-学科共建项目专项经费</v>
          </cell>
          <cell r="E203" t="str">
            <v>张日新</v>
          </cell>
          <cell r="F203" t="str">
            <v>30001374</v>
          </cell>
          <cell r="G203">
            <v>0</v>
          </cell>
          <cell r="H203">
            <v>210000</v>
          </cell>
          <cell r="I203">
            <v>36798.83</v>
          </cell>
          <cell r="J203">
            <v>173201.17</v>
          </cell>
        </row>
        <row r="204">
          <cell r="C204" t="str">
            <v>220192</v>
          </cell>
          <cell r="D204" t="str">
            <v>转/零A488-2020年高水平-人文社科振兴计3-省级重点平台及重大科研项目专项经费</v>
          </cell>
          <cell r="E204" t="str">
            <v>张日新</v>
          </cell>
          <cell r="F204" t="str">
            <v>30001374</v>
          </cell>
          <cell r="G204">
            <v>0</v>
          </cell>
          <cell r="H204">
            <v>740000</v>
          </cell>
          <cell r="I204">
            <v>161002.42</v>
          </cell>
          <cell r="J204">
            <v>578997.58</v>
          </cell>
        </row>
        <row r="205">
          <cell r="C205" t="str">
            <v>220193</v>
          </cell>
          <cell r="D205" t="str">
            <v>转/零A488-2020年高水平-人文社科振兴计4-2019年省教规高校哲社专项研究</v>
          </cell>
          <cell r="E205" t="str">
            <v>张日新</v>
          </cell>
          <cell r="F205" t="str">
            <v>30001374</v>
          </cell>
          <cell r="G205">
            <v>0</v>
          </cell>
          <cell r="H205">
            <v>240000</v>
          </cell>
          <cell r="I205">
            <v>29063.99</v>
          </cell>
          <cell r="J205">
            <v>210936.01</v>
          </cell>
        </row>
        <row r="206">
          <cell r="C206" t="str">
            <v>220194</v>
          </cell>
          <cell r="D206" t="str">
            <v>转/零A488-2020年高水平-人文社科振兴计5-社科重大成果培育专项经费</v>
          </cell>
          <cell r="E206" t="str">
            <v>张日新</v>
          </cell>
          <cell r="F206" t="str">
            <v>30001374</v>
          </cell>
          <cell r="G206">
            <v>0</v>
          </cell>
          <cell r="H206">
            <v>60000</v>
          </cell>
          <cell r="I206">
            <v>15731.93</v>
          </cell>
          <cell r="J206">
            <v>44268.07</v>
          </cell>
        </row>
        <row r="207">
          <cell r="C207" t="str">
            <v>220247</v>
          </cell>
          <cell r="D207" t="str">
            <v>转/零A488-2020年高水平-科创专项19-2019省高校自科平台-耦合旋翼流场与作物冠层结构的无人机</v>
          </cell>
          <cell r="E207" t="str">
            <v>文晟</v>
          </cell>
          <cell r="F207" t="str">
            <v>30001162</v>
          </cell>
          <cell r="G207">
            <v>0</v>
          </cell>
          <cell r="H207">
            <v>150000</v>
          </cell>
          <cell r="I207">
            <v>65882.3</v>
          </cell>
          <cell r="J207">
            <v>84117.7</v>
          </cell>
        </row>
        <row r="208">
          <cell r="C208" t="str">
            <v>220089</v>
          </cell>
          <cell r="D208" t="str">
            <v>转/零A488-2020年高水平-学科建设13-水利土木</v>
          </cell>
          <cell r="E208" t="str">
            <v>丛沛桐</v>
          </cell>
          <cell r="F208" t="str">
            <v>30002821</v>
          </cell>
          <cell r="G208">
            <v>0</v>
          </cell>
          <cell r="H208">
            <v>900000</v>
          </cell>
          <cell r="I208">
            <v>0</v>
          </cell>
          <cell r="J208">
            <v>900000</v>
          </cell>
        </row>
        <row r="209">
          <cell r="C209" t="str">
            <v>220180</v>
          </cell>
          <cell r="D209" t="str">
            <v>转/零A488-2020年高水平-人才培养专项3-研究生子卡24专业学位课程教学案例-港珠澳大桥建设背后生态</v>
          </cell>
          <cell r="E209" t="str">
            <v>李高扬</v>
          </cell>
          <cell r="F209" t="str">
            <v>30003275</v>
          </cell>
          <cell r="G209">
            <v>0</v>
          </cell>
          <cell r="H209">
            <v>10000</v>
          </cell>
          <cell r="I209">
            <v>4058.5</v>
          </cell>
          <cell r="J209">
            <v>5941.5</v>
          </cell>
        </row>
        <row r="210">
          <cell r="C210" t="str">
            <v>220242</v>
          </cell>
          <cell r="D210" t="str">
            <v>转/零A488-2020年高水平-科创专项14-2019省高校自科平台-基于纳米科学及微生物钙化固废再生利用</v>
          </cell>
          <cell r="E210" t="str">
            <v>李庚英</v>
          </cell>
          <cell r="F210" t="str">
            <v>30004468</v>
          </cell>
          <cell r="G210">
            <v>0</v>
          </cell>
          <cell r="H210">
            <v>200000</v>
          </cell>
          <cell r="I210">
            <v>49087.27</v>
          </cell>
          <cell r="J210">
            <v>150912.73</v>
          </cell>
        </row>
        <row r="211">
          <cell r="C211" t="str">
            <v>220093</v>
          </cell>
          <cell r="D211" t="str">
            <v>转/零A488-2020年高水平-学科建设17-公共管理</v>
          </cell>
          <cell r="E211" t="str">
            <v>史传林</v>
          </cell>
          <cell r="F211" t="str">
            <v>30001595</v>
          </cell>
          <cell r="G211">
            <v>0</v>
          </cell>
          <cell r="H211">
            <v>500000</v>
          </cell>
          <cell r="I211">
            <v>1900</v>
          </cell>
          <cell r="J211">
            <v>498100</v>
          </cell>
        </row>
        <row r="212">
          <cell r="C212" t="str">
            <v>220171</v>
          </cell>
          <cell r="D212" t="str">
            <v>转/零A488-2020年高水平-人才培养专项3-研究生子卡15课程思政建设-公共管理质性研究方法</v>
          </cell>
          <cell r="E212" t="str">
            <v>廖杨</v>
          </cell>
          <cell r="F212" t="str">
            <v>30003419</v>
          </cell>
          <cell r="G212">
            <v>0</v>
          </cell>
          <cell r="H212">
            <v>10000</v>
          </cell>
          <cell r="I212">
            <v>0</v>
          </cell>
          <cell r="J212">
            <v>10000</v>
          </cell>
        </row>
        <row r="213">
          <cell r="C213" t="str">
            <v>220178</v>
          </cell>
          <cell r="D213" t="str">
            <v>转/零A488-2020年高水平-人才培养专项3-研究生子卡22在线课程建设-社会工作量化研究方法</v>
          </cell>
          <cell r="E213" t="str">
            <v>张沁洁</v>
          </cell>
          <cell r="F213" t="str">
            <v>30003265</v>
          </cell>
          <cell r="G213">
            <v>0</v>
          </cell>
          <cell r="H213">
            <v>20000</v>
          </cell>
          <cell r="I213">
            <v>0</v>
          </cell>
          <cell r="J213">
            <v>20000</v>
          </cell>
        </row>
        <row r="214">
          <cell r="C214" t="str">
            <v>220184</v>
          </cell>
          <cell r="D214" t="str">
            <v>转/零A488-2020年高水平-人才培养专项3-研究生子卡28专业学位课程教学案例库-基层政府治理案例库</v>
          </cell>
          <cell r="E214" t="str">
            <v>史传林</v>
          </cell>
          <cell r="F214" t="str">
            <v>30001595</v>
          </cell>
          <cell r="G214">
            <v>0</v>
          </cell>
          <cell r="H214">
            <v>50000</v>
          </cell>
          <cell r="I214">
            <v>0</v>
          </cell>
          <cell r="J214">
            <v>50000</v>
          </cell>
        </row>
        <row r="215">
          <cell r="C215" t="str">
            <v>220187</v>
          </cell>
          <cell r="D215" t="str">
            <v>转/零A488-2020年高水平-人才培养专项3-研究生子卡31高水平研究生教材-社会调查研究方法</v>
          </cell>
          <cell r="E215" t="str">
            <v>廖杨</v>
          </cell>
          <cell r="F215" t="str">
            <v>30003419</v>
          </cell>
          <cell r="G215">
            <v>0</v>
          </cell>
          <cell r="H215">
            <v>70000</v>
          </cell>
          <cell r="I215">
            <v>0</v>
          </cell>
          <cell r="J215">
            <v>70000</v>
          </cell>
        </row>
        <row r="216">
          <cell r="C216" t="str">
            <v>220188</v>
          </cell>
          <cell r="D216" t="str">
            <v>转/零A488-2020年高水平-人才培养专项3-研究生子卡32高水平研究生教材-社工机构成长运营案例</v>
          </cell>
          <cell r="E216" t="str">
            <v>张兴杰</v>
          </cell>
          <cell r="F216" t="str">
            <v>30001584</v>
          </cell>
          <cell r="G216">
            <v>0</v>
          </cell>
          <cell r="H216">
            <v>55000</v>
          </cell>
          <cell r="I216">
            <v>0</v>
          </cell>
          <cell r="J216">
            <v>55000</v>
          </cell>
        </row>
        <row r="217">
          <cell r="C217" t="str">
            <v>220330</v>
          </cell>
          <cell r="D217" t="str">
            <v>转/零A488-2020年高水平-人才培养专项3-研究生子卡44示范课程-公共政策分析</v>
          </cell>
          <cell r="E217" t="str">
            <v>张玉</v>
          </cell>
          <cell r="F217" t="str">
            <v>30003416</v>
          </cell>
          <cell r="G217">
            <v>0</v>
          </cell>
          <cell r="H217">
            <v>15000</v>
          </cell>
          <cell r="I217">
            <v>0</v>
          </cell>
          <cell r="J217">
            <v>15000</v>
          </cell>
        </row>
        <row r="218">
          <cell r="C218" t="str">
            <v>220094</v>
          </cell>
          <cell r="D218" t="str">
            <v>转/零A488-2020年高水平-学科建设18-马克思主</v>
          </cell>
          <cell r="E218" t="str">
            <v>张丰清</v>
          </cell>
          <cell r="F218" t="str">
            <v>30003326</v>
          </cell>
          <cell r="G218">
            <v>0</v>
          </cell>
          <cell r="H218">
            <v>500000</v>
          </cell>
          <cell r="I218">
            <v>221550</v>
          </cell>
          <cell r="J218">
            <v>278450</v>
          </cell>
        </row>
        <row r="219">
          <cell r="C219" t="str">
            <v>220146</v>
          </cell>
          <cell r="D219" t="str">
            <v>转/零A488-2020年高水平-人才引进及师资队伍-引进人才科研启动36</v>
          </cell>
          <cell r="E219" t="str">
            <v>唐土红</v>
          </cell>
          <cell r="F219" t="str">
            <v>30004318</v>
          </cell>
          <cell r="G219">
            <v>0</v>
          </cell>
          <cell r="H219">
            <v>20000</v>
          </cell>
          <cell r="I219">
            <v>18273</v>
          </cell>
          <cell r="J219">
            <v>1727</v>
          </cell>
        </row>
        <row r="220">
          <cell r="C220" t="str">
            <v>220150</v>
          </cell>
          <cell r="D220" t="str">
            <v>转/零A488-2020年高水平-人才引进及师资队伍-引进人才科研启动40</v>
          </cell>
          <cell r="E220" t="str">
            <v>聂文军</v>
          </cell>
          <cell r="F220" t="str">
            <v>30004359</v>
          </cell>
          <cell r="G220">
            <v>0</v>
          </cell>
          <cell r="H220">
            <v>28800</v>
          </cell>
          <cell r="I220">
            <v>9284.5</v>
          </cell>
          <cell r="J220">
            <v>19515.5</v>
          </cell>
        </row>
        <row r="221">
          <cell r="C221" t="str">
            <v>220176</v>
          </cell>
          <cell r="D221" t="str">
            <v>转/零A488-2020年高水平-人才培养专项3-研究生子卡20在线课程建设-中国特色社会主义理论与实践</v>
          </cell>
          <cell r="E221" t="str">
            <v>禹规娥</v>
          </cell>
          <cell r="F221" t="str">
            <v>30002210</v>
          </cell>
          <cell r="G221">
            <v>0</v>
          </cell>
          <cell r="H221">
            <v>20000</v>
          </cell>
          <cell r="I221">
            <v>5033.9</v>
          </cell>
          <cell r="J221">
            <v>14966.1</v>
          </cell>
        </row>
        <row r="222">
          <cell r="C222" t="str">
            <v>220092</v>
          </cell>
          <cell r="D222" t="str">
            <v>转/零A488-2020年高水平-学科建设16-海洋学院</v>
          </cell>
          <cell r="E222" t="str">
            <v>秦启伟</v>
          </cell>
          <cell r="F222" t="str">
            <v>30004194</v>
          </cell>
          <cell r="G222">
            <v>0</v>
          </cell>
          <cell r="H222">
            <v>900000</v>
          </cell>
          <cell r="I222">
            <v>266698.94</v>
          </cell>
          <cell r="J222">
            <v>633301.06</v>
          </cell>
        </row>
        <row r="223">
          <cell r="C223" t="str">
            <v>220110</v>
          </cell>
          <cell r="D223" t="str">
            <v>转/零A488-2020年高水平-人才引进及师资队伍-引进人才科研启动1</v>
          </cell>
          <cell r="E223" t="str">
            <v>李言伟</v>
          </cell>
          <cell r="F223" t="str">
            <v>30004055</v>
          </cell>
          <cell r="G223">
            <v>0</v>
          </cell>
          <cell r="H223">
            <v>19998</v>
          </cell>
          <cell r="I223">
            <v>19998</v>
          </cell>
          <cell r="J223">
            <v>0</v>
          </cell>
        </row>
        <row r="224">
          <cell r="C224" t="str">
            <v>220119</v>
          </cell>
          <cell r="D224" t="str">
            <v>转/零A488-2020年高水平-人才引进及师资队伍-引进人才科研启动10</v>
          </cell>
          <cell r="E224" t="str">
            <v>黄仙德</v>
          </cell>
          <cell r="F224" t="str">
            <v>30004169</v>
          </cell>
          <cell r="G224">
            <v>0</v>
          </cell>
          <cell r="H224">
            <v>90000</v>
          </cell>
          <cell r="I224">
            <v>80600</v>
          </cell>
          <cell r="J224">
            <v>9400</v>
          </cell>
        </row>
        <row r="225">
          <cell r="C225" t="str">
            <v>220122</v>
          </cell>
          <cell r="D225" t="str">
            <v>转/零A488-2020年高水平-人才引进及师资队伍-引进人才科研启动13</v>
          </cell>
          <cell r="E225" t="str">
            <v>王俊</v>
          </cell>
          <cell r="F225" t="str">
            <v>30004361</v>
          </cell>
          <cell r="G225">
            <v>0</v>
          </cell>
          <cell r="H225">
            <v>500000</v>
          </cell>
          <cell r="I225">
            <v>215639.62</v>
          </cell>
          <cell r="J225">
            <v>284360.38</v>
          </cell>
        </row>
        <row r="226">
          <cell r="C226" t="str">
            <v>220141</v>
          </cell>
          <cell r="D226" t="str">
            <v>转/零A488-2020年高水平-人才引进及师资队伍-引进人才科研启动31</v>
          </cell>
          <cell r="E226" t="str">
            <v>刘懿莹</v>
          </cell>
          <cell r="F226" t="str">
            <v>30004608</v>
          </cell>
          <cell r="G226">
            <v>0</v>
          </cell>
          <cell r="H226">
            <v>13000</v>
          </cell>
          <cell r="I226">
            <v>9979.95</v>
          </cell>
          <cell r="J226">
            <v>3020.05</v>
          </cell>
        </row>
        <row r="227">
          <cell r="C227" t="str">
            <v>220144</v>
          </cell>
          <cell r="D227" t="str">
            <v>转/零A488-2020年高水平-人才引进及师资队伍-引进人才科研启动34</v>
          </cell>
          <cell r="E227" t="str">
            <v>黄友华</v>
          </cell>
          <cell r="F227" t="str">
            <v>30004574</v>
          </cell>
          <cell r="G227">
            <v>0</v>
          </cell>
          <cell r="H227">
            <v>100000</v>
          </cell>
          <cell r="I227">
            <v>46214</v>
          </cell>
          <cell r="J227">
            <v>53786</v>
          </cell>
        </row>
        <row r="228">
          <cell r="C228" t="str">
            <v>220145</v>
          </cell>
          <cell r="D228" t="str">
            <v>转/零A488-2020年高水平-人才引进及师资队伍-引进人才科研启动35</v>
          </cell>
          <cell r="E228" t="str">
            <v>黄晓红</v>
          </cell>
          <cell r="F228" t="str">
            <v>30004630</v>
          </cell>
          <cell r="G228">
            <v>0</v>
          </cell>
          <cell r="H228">
            <v>400000</v>
          </cell>
          <cell r="I228">
            <v>169605.2</v>
          </cell>
          <cell r="J228">
            <v>230394.8</v>
          </cell>
        </row>
        <row r="229">
          <cell r="C229" t="str">
            <v>220151</v>
          </cell>
          <cell r="D229" t="str">
            <v>转/零A488-2020年高水平-人才引进及师资队伍-引进人才科研启动41</v>
          </cell>
          <cell r="E229" t="str">
            <v>魏京广</v>
          </cell>
          <cell r="F229" t="str">
            <v>30004572</v>
          </cell>
          <cell r="G229">
            <v>0</v>
          </cell>
          <cell r="H229">
            <v>150000</v>
          </cell>
          <cell r="I229">
            <v>119778.67</v>
          </cell>
          <cell r="J229">
            <v>30221.33</v>
          </cell>
        </row>
        <row r="230">
          <cell r="C230" t="str">
            <v>220211</v>
          </cell>
          <cell r="D230" t="str">
            <v>转/零A488-2020年高水平-人才引进及师资队伍-引进人才科研启动47</v>
          </cell>
          <cell r="E230" t="str">
            <v>秦启伟</v>
          </cell>
          <cell r="F230" t="str">
            <v>30004194</v>
          </cell>
          <cell r="G230">
            <v>0</v>
          </cell>
          <cell r="H230">
            <v>148000</v>
          </cell>
          <cell r="I230">
            <v>32074.41</v>
          </cell>
          <cell r="J230">
            <v>115925.59</v>
          </cell>
        </row>
        <row r="231">
          <cell r="C231" t="str">
            <v>220212</v>
          </cell>
          <cell r="D231" t="str">
            <v>转/零A488-2020年高水平-人才引进及师资队伍-引进人才科研启动48</v>
          </cell>
          <cell r="E231" t="str">
            <v>王劭雯</v>
          </cell>
          <cell r="F231" t="str">
            <v>30004552</v>
          </cell>
          <cell r="G231">
            <v>0</v>
          </cell>
          <cell r="H231">
            <v>50000</v>
          </cell>
          <cell r="I231">
            <v>27286.7</v>
          </cell>
          <cell r="J231">
            <v>22713.3</v>
          </cell>
        </row>
        <row r="232">
          <cell r="C232" t="str">
            <v>220213</v>
          </cell>
          <cell r="D232" t="str">
            <v>转/零A488-2020年高水平-人才引进及师资队伍-引进人才科研启动49</v>
          </cell>
          <cell r="E232" t="str">
            <v>魏世娜</v>
          </cell>
          <cell r="F232" t="str">
            <v>30004470</v>
          </cell>
          <cell r="G232">
            <v>0</v>
          </cell>
          <cell r="H232">
            <v>50000</v>
          </cell>
          <cell r="I232">
            <v>0</v>
          </cell>
          <cell r="J232">
            <v>50000</v>
          </cell>
        </row>
        <row r="233">
          <cell r="C233" t="str">
            <v>220235</v>
          </cell>
          <cell r="D233" t="str">
            <v>转/零A488-2020年高水平-科创专项7-2019省高校自科平台-粤港澳大湾区近海海域微塑料污染</v>
          </cell>
          <cell r="E233" t="str">
            <v>王俊</v>
          </cell>
          <cell r="F233" t="str">
            <v>30004361</v>
          </cell>
          <cell r="G233">
            <v>0</v>
          </cell>
          <cell r="H233">
            <v>300000</v>
          </cell>
          <cell r="I233">
            <v>65258.3</v>
          </cell>
          <cell r="J233">
            <v>234741.7</v>
          </cell>
        </row>
        <row r="234">
          <cell r="C234" t="str">
            <v>220260</v>
          </cell>
          <cell r="D234" t="str">
            <v>转/零A488-2020年高水平-科创专项32-省教育厅疫情防控科研专项-基于核酸适配体的新型冠状病毒试纸条</v>
          </cell>
          <cell r="E234" t="str">
            <v>秦启伟</v>
          </cell>
          <cell r="F234" t="str">
            <v>30004194</v>
          </cell>
          <cell r="G234">
            <v>0</v>
          </cell>
          <cell r="H234">
            <v>300000</v>
          </cell>
          <cell r="I234">
            <v>67716.85</v>
          </cell>
          <cell r="J234">
            <v>232283.15</v>
          </cell>
        </row>
        <row r="235">
          <cell r="C235" t="str">
            <v>220266</v>
          </cell>
          <cell r="D235" t="str">
            <v>转/零A488-2020年高水平-科创专项38-省教育厅疫情防控科研专项-防疫隔离区病毒性大气颗粒和污水监测</v>
          </cell>
          <cell r="E235" t="str">
            <v>王俊</v>
          </cell>
          <cell r="F235" t="str">
            <v>30004361</v>
          </cell>
          <cell r="G235">
            <v>0</v>
          </cell>
          <cell r="H235">
            <v>100000</v>
          </cell>
          <cell r="I235">
            <v>12780</v>
          </cell>
          <cell r="J235">
            <v>87220</v>
          </cell>
        </row>
        <row r="236">
          <cell r="C236" t="str">
            <v>220356</v>
          </cell>
          <cell r="D236" t="str">
            <v>转/零A488-2020年高水平-人才引进及师资队伍-引进人才科研启动79</v>
          </cell>
          <cell r="E236" t="str">
            <v>李远友</v>
          </cell>
          <cell r="F236" t="str">
            <v>30004393</v>
          </cell>
          <cell r="G236">
            <v>0</v>
          </cell>
          <cell r="H236">
            <v>620000</v>
          </cell>
          <cell r="I236">
            <v>0</v>
          </cell>
          <cell r="J236">
            <v>620000</v>
          </cell>
        </row>
        <row r="237">
          <cell r="C237" t="str">
            <v>220360</v>
          </cell>
          <cell r="D237" t="str">
            <v>转/零A488-2020年高水平-人才引进及师资队伍-引进人才科研启动82</v>
          </cell>
          <cell r="E237" t="str">
            <v>李鹏飞</v>
          </cell>
          <cell r="F237" t="str">
            <v>30004783</v>
          </cell>
          <cell r="G237">
            <v>0</v>
          </cell>
          <cell r="H237">
            <v>51000</v>
          </cell>
          <cell r="I237">
            <v>0</v>
          </cell>
          <cell r="J237">
            <v>51000</v>
          </cell>
        </row>
        <row r="238">
          <cell r="C238" t="str">
            <v>220085</v>
          </cell>
          <cell r="D238" t="str">
            <v>转/零A488-2020年高水平-学科建设9-电子工程学</v>
          </cell>
          <cell r="E238" t="str">
            <v>李震</v>
          </cell>
          <cell r="F238" t="str">
            <v>30003544</v>
          </cell>
          <cell r="G238">
            <v>0</v>
          </cell>
          <cell r="H238">
            <v>900000</v>
          </cell>
          <cell r="I238">
            <v>12007</v>
          </cell>
          <cell r="J238">
            <v>887993</v>
          </cell>
        </row>
        <row r="239">
          <cell r="C239" t="str">
            <v>220127</v>
          </cell>
          <cell r="D239" t="str">
            <v>转/零A488-2020年高水平-人才引进及师资队伍-引进人才科研启动17</v>
          </cell>
          <cell r="E239" t="str">
            <v>韩宇星</v>
          </cell>
          <cell r="F239" t="str">
            <v>30004358</v>
          </cell>
          <cell r="G239">
            <v>0</v>
          </cell>
          <cell r="H239">
            <v>74200</v>
          </cell>
          <cell r="I239">
            <v>70210.33</v>
          </cell>
          <cell r="J239">
            <v>3989.67</v>
          </cell>
        </row>
        <row r="240">
          <cell r="C240" t="str">
            <v>220148</v>
          </cell>
          <cell r="D240" t="str">
            <v>转/零A488-2020年高水平-人才引进及师资队伍-引进人才科研启动38</v>
          </cell>
          <cell r="E240" t="str">
            <v>兰玉彬</v>
          </cell>
          <cell r="F240" t="str">
            <v>30003854</v>
          </cell>
          <cell r="G240">
            <v>0</v>
          </cell>
          <cell r="H240">
            <v>500000</v>
          </cell>
          <cell r="I240">
            <v>0</v>
          </cell>
          <cell r="J240">
            <v>500000</v>
          </cell>
        </row>
        <row r="241">
          <cell r="C241" t="str">
            <v>220166</v>
          </cell>
          <cell r="D241" t="str">
            <v>转/零A488-2020年高水平-人才培养专项3-研究生子卡10联培基地-广州极飞科技有限公司</v>
          </cell>
          <cell r="E241" t="str">
            <v>兰玉彬</v>
          </cell>
          <cell r="F241" t="str">
            <v>30003854</v>
          </cell>
          <cell r="G241">
            <v>0</v>
          </cell>
          <cell r="H241">
            <v>50000</v>
          </cell>
          <cell r="I241">
            <v>0</v>
          </cell>
          <cell r="J241">
            <v>50000</v>
          </cell>
        </row>
        <row r="242">
          <cell r="C242" t="str">
            <v>220169</v>
          </cell>
          <cell r="D242" t="str">
            <v>转/零A488-2020年高水平-人才培养专项3-研究生子卡13示范性全英文课程-精准农业航空技术与应用</v>
          </cell>
          <cell r="E242" t="str">
            <v>兰玉彬</v>
          </cell>
          <cell r="F242" t="str">
            <v>30003854</v>
          </cell>
          <cell r="G242">
            <v>0</v>
          </cell>
          <cell r="H242">
            <v>30000</v>
          </cell>
          <cell r="I242">
            <v>0</v>
          </cell>
          <cell r="J242">
            <v>30000</v>
          </cell>
        </row>
        <row r="243">
          <cell r="C243" t="str">
            <v>220170</v>
          </cell>
          <cell r="D243" t="str">
            <v>转/零A488-2020年高水平-人才培养专项3-研究生子卡14示范性全英文课程-数字图像工程</v>
          </cell>
          <cell r="E243" t="str">
            <v>韩宇星</v>
          </cell>
          <cell r="F243" t="str">
            <v>30004358</v>
          </cell>
          <cell r="G243">
            <v>0</v>
          </cell>
          <cell r="H243">
            <v>30000</v>
          </cell>
          <cell r="I243">
            <v>26259.44</v>
          </cell>
          <cell r="J243">
            <v>3740.56</v>
          </cell>
        </row>
        <row r="244">
          <cell r="C244" t="str">
            <v>220220</v>
          </cell>
          <cell r="D244" t="str">
            <v>转/零A488-2020年高水平-人才引进及师资队伍-引进人才科研启动56</v>
          </cell>
          <cell r="E244" t="str">
            <v>龙拥兵</v>
          </cell>
          <cell r="F244" t="str">
            <v>30004188</v>
          </cell>
          <cell r="G244">
            <v>0</v>
          </cell>
          <cell r="H244">
            <v>470000</v>
          </cell>
          <cell r="I244">
            <v>66606.26</v>
          </cell>
          <cell r="J244">
            <v>403393.74</v>
          </cell>
        </row>
        <row r="245">
          <cell r="C245" t="str">
            <v>220238</v>
          </cell>
          <cell r="D245" t="str">
            <v>转/零A488-2020年高水平-科创专项10-2019省高校自科平台-无人农场的边缘智能化关键技术研究</v>
          </cell>
          <cell r="E245" t="str">
            <v>邓小玲</v>
          </cell>
          <cell r="F245" t="str">
            <v>30002375</v>
          </cell>
          <cell r="G245">
            <v>0</v>
          </cell>
          <cell r="H245">
            <v>300000</v>
          </cell>
          <cell r="I245">
            <v>93981.36</v>
          </cell>
          <cell r="J245">
            <v>206018.64</v>
          </cell>
        </row>
        <row r="246">
          <cell r="C246" t="str">
            <v>220239</v>
          </cell>
          <cell r="D246" t="str">
            <v>转/零A488-2020年高水平-科创专项11-2019省高校自科平台-面向区块链技术的家禽供应链溯源</v>
          </cell>
          <cell r="E246" t="str">
            <v>韩宇星</v>
          </cell>
          <cell r="F246" t="str">
            <v>30004358</v>
          </cell>
          <cell r="G246">
            <v>0</v>
          </cell>
          <cell r="H246">
            <v>300000</v>
          </cell>
          <cell r="I246">
            <v>156918.97</v>
          </cell>
          <cell r="J246">
            <v>143081.03</v>
          </cell>
        </row>
        <row r="247">
          <cell r="C247" t="str">
            <v>220246</v>
          </cell>
          <cell r="D247" t="str">
            <v>转/零A488-2020年高水平-科创专项18-2019省高校自科平台-基于大数据和人工智能的空地一体化</v>
          </cell>
          <cell r="E247" t="str">
            <v>谢家兴</v>
          </cell>
          <cell r="F247" t="str">
            <v>30002537</v>
          </cell>
          <cell r="G247">
            <v>0</v>
          </cell>
          <cell r="H247">
            <v>150000</v>
          </cell>
          <cell r="I247">
            <v>4815</v>
          </cell>
          <cell r="J247">
            <v>145185</v>
          </cell>
        </row>
        <row r="248">
          <cell r="C248" t="str">
            <v>220249</v>
          </cell>
          <cell r="D248" t="str">
            <v>转/零A488-2020年高水平-科创专项21-2019省高校自科平台-基于微电极生物传感器</v>
          </cell>
          <cell r="E248" t="str">
            <v>徐海涛</v>
          </cell>
          <cell r="F248" t="str">
            <v>30002592</v>
          </cell>
          <cell r="G248">
            <v>0</v>
          </cell>
          <cell r="H248">
            <v>150000</v>
          </cell>
          <cell r="I248">
            <v>52781.26</v>
          </cell>
          <cell r="J248">
            <v>97218.74</v>
          </cell>
        </row>
        <row r="249">
          <cell r="C249" t="str">
            <v>220256</v>
          </cell>
          <cell r="D249" t="str">
            <v>转/零A488-2020年高水平-科创专项28-2019省高校自科平台-皮克林乳液的超声衰减特征及其结构参数</v>
          </cell>
          <cell r="E249" t="str">
            <v>王文博</v>
          </cell>
          <cell r="F249" t="str">
            <v>30004586</v>
          </cell>
          <cell r="G249">
            <v>0</v>
          </cell>
          <cell r="H249">
            <v>80000</v>
          </cell>
          <cell r="I249">
            <v>48324.15</v>
          </cell>
          <cell r="J249">
            <v>31675.85</v>
          </cell>
        </row>
        <row r="250">
          <cell r="C250" t="str">
            <v>220262</v>
          </cell>
          <cell r="D250" t="str">
            <v>转/零A488-2020年高水平-科创专项34-省教育厅疫情防控科研专项-远程防疫消毒与体温巡检一体化无人机</v>
          </cell>
          <cell r="E250" t="str">
            <v>徐兴</v>
          </cell>
          <cell r="F250" t="str">
            <v>30002876</v>
          </cell>
          <cell r="G250">
            <v>0</v>
          </cell>
          <cell r="H250">
            <v>100000</v>
          </cell>
          <cell r="I250">
            <v>22780</v>
          </cell>
          <cell r="J250">
            <v>77220</v>
          </cell>
        </row>
        <row r="251">
          <cell r="C251" t="str">
            <v>220231</v>
          </cell>
          <cell r="D251" t="str">
            <v>转/零A488-2020年高水平-科创专项3-群体微生物中心日常经费</v>
          </cell>
          <cell r="E251" t="str">
            <v>张炼辉</v>
          </cell>
          <cell r="F251" t="str">
            <v>30003648</v>
          </cell>
          <cell r="G251">
            <v>0</v>
          </cell>
          <cell r="H251">
            <v>10000000</v>
          </cell>
          <cell r="I251">
            <v>2484502.15</v>
          </cell>
          <cell r="J251">
            <v>7515497.85</v>
          </cell>
        </row>
        <row r="252">
          <cell r="C252" t="str">
            <v>220310</v>
          </cell>
          <cell r="D252" t="str">
            <v>转/零A488-2020年高水平-国家级平台培育12-广东省微生物信号与作物病害防控重点实验室</v>
          </cell>
          <cell r="E252" t="str">
            <v>张炼辉</v>
          </cell>
          <cell r="F252" t="str">
            <v>30003648</v>
          </cell>
          <cell r="G252">
            <v>0</v>
          </cell>
          <cell r="H252">
            <v>50000</v>
          </cell>
          <cell r="I252">
            <v>50000</v>
          </cell>
          <cell r="J252">
            <v>0</v>
          </cell>
        </row>
        <row r="253">
          <cell r="C253" t="str">
            <v>220196</v>
          </cell>
          <cell r="D253" t="str">
            <v>转/零A488-2020年高水平-人文社科振兴计7-国家农业制度与发展研究院运行费</v>
          </cell>
          <cell r="E253" t="str">
            <v>罗必良</v>
          </cell>
          <cell r="F253" t="str">
            <v>30001426</v>
          </cell>
          <cell r="G253">
            <v>0</v>
          </cell>
          <cell r="H253">
            <v>5000000</v>
          </cell>
          <cell r="I253">
            <v>1446909.15</v>
          </cell>
          <cell r="J253">
            <v>3553090.85</v>
          </cell>
        </row>
        <row r="254">
          <cell r="C254" t="str">
            <v>220359</v>
          </cell>
          <cell r="D254" t="str">
            <v>转/零A488-2020年高水平-人才引进及师资队伍-引进人才科研启动81</v>
          </cell>
          <cell r="E254" t="str">
            <v>张同龙</v>
          </cell>
          <cell r="F254" t="str">
            <v>30004401</v>
          </cell>
          <cell r="G254">
            <v>0</v>
          </cell>
          <cell r="H254">
            <v>48000</v>
          </cell>
          <cell r="I254">
            <v>0</v>
          </cell>
          <cell r="J254">
            <v>48000</v>
          </cell>
        </row>
        <row r="255">
          <cell r="C255" t="str">
            <v>220195</v>
          </cell>
          <cell r="D255" t="str">
            <v>转/零A488-2020年高水平-人文社科振兴计6-乡村振兴战略研究院配套专项经费</v>
          </cell>
          <cell r="E255" t="str">
            <v>谭砚文</v>
          </cell>
          <cell r="F255" t="str">
            <v>30003080</v>
          </cell>
          <cell r="G255">
            <v>0</v>
          </cell>
          <cell r="H255">
            <v>150000</v>
          </cell>
          <cell r="I255">
            <v>57107.78</v>
          </cell>
          <cell r="J255">
            <v>92892.22</v>
          </cell>
        </row>
        <row r="256">
          <cell r="C256" t="str">
            <v>220227</v>
          </cell>
          <cell r="D256" t="str">
            <v>转/零A488-2020年高水平-人才引进及师资队伍-引进人才科研启动63</v>
          </cell>
          <cell r="E256" t="str">
            <v>杨化强</v>
          </cell>
          <cell r="F256" t="str">
            <v>30004206</v>
          </cell>
          <cell r="G256">
            <v>0</v>
          </cell>
          <cell r="H256">
            <v>125000</v>
          </cell>
          <cell r="I256">
            <v>0</v>
          </cell>
          <cell r="J256">
            <v>125000</v>
          </cell>
        </row>
        <row r="257">
          <cell r="C257" t="str">
            <v>220073</v>
          </cell>
          <cell r="D257" t="str">
            <v>转/零A488-2020年高水平-人才培养专项4-牛哥驿站建设</v>
          </cell>
          <cell r="E257" t="str">
            <v>姜峰</v>
          </cell>
          <cell r="F257" t="str">
            <v>30000157</v>
          </cell>
          <cell r="G257">
            <v>0</v>
          </cell>
          <cell r="H257">
            <v>700000</v>
          </cell>
          <cell r="I257">
            <v>140623</v>
          </cell>
          <cell r="J257">
            <v>559377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270"/>
  <sheetViews>
    <sheetView tabSelected="1" workbookViewId="0" topLeftCell="A1">
      <selection activeCell="E24" sqref="E24"/>
    </sheetView>
  </sheetViews>
  <sheetFormatPr defaultColWidth="12" defaultRowHeight="11.25"/>
  <cols>
    <col min="1" max="1" width="8" style="5" customWidth="1"/>
    <col min="2" max="2" width="52.5" style="1" customWidth="1"/>
    <col min="3" max="3" width="11.83203125" style="5" customWidth="1"/>
    <col min="4" max="4" width="18.83203125" style="1" customWidth="1"/>
    <col min="5" max="5" width="12.33203125" style="1" customWidth="1"/>
    <col min="6" max="6" width="20.5" style="6" customWidth="1"/>
    <col min="7" max="7" width="22.83203125" style="7" customWidth="1"/>
    <col min="8" max="8" width="23" style="8" customWidth="1"/>
    <col min="9" max="9" width="10.83203125" style="9" customWidth="1"/>
    <col min="10" max="10" width="6.66015625" style="1" customWidth="1"/>
    <col min="11" max="229" width="12" style="1" customWidth="1"/>
  </cols>
  <sheetData>
    <row r="1" spans="1:9" s="1" customFormat="1" ht="42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</row>
    <row r="2" spans="1:9" s="1" customFormat="1" ht="28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56" t="s">
        <v>9</v>
      </c>
    </row>
    <row r="3" spans="1:9" s="1" customFormat="1" ht="28.5" customHeight="1">
      <c r="A3" s="16" t="s">
        <v>10</v>
      </c>
      <c r="B3" s="17"/>
      <c r="C3" s="17"/>
      <c r="D3" s="17"/>
      <c r="E3" s="18"/>
      <c r="F3" s="19">
        <v>195590000</v>
      </c>
      <c r="G3" s="19">
        <v>74315158.02</v>
      </c>
      <c r="H3" s="20">
        <v>121274841.97999999</v>
      </c>
      <c r="I3" s="57">
        <v>0.3799537707449256</v>
      </c>
    </row>
    <row r="4" spans="1:9" s="2" customFormat="1" ht="21" customHeight="1">
      <c r="A4" s="21" t="s">
        <v>11</v>
      </c>
      <c r="B4" s="22" t="s">
        <v>12</v>
      </c>
      <c r="C4" s="23"/>
      <c r="D4" s="21"/>
      <c r="E4" s="21"/>
      <c r="F4" s="19">
        <v>22900000</v>
      </c>
      <c r="G4" s="24">
        <f>SUM(G5:G26)</f>
        <v>3385020.65</v>
      </c>
      <c r="H4" s="25">
        <f>SUM(H5:H26)</f>
        <v>19514979.349999998</v>
      </c>
      <c r="I4" s="57">
        <f>G4/F4</f>
        <v>0.14781749563318777</v>
      </c>
    </row>
    <row r="5" spans="1:9" s="3" customFormat="1" ht="18" customHeight="1">
      <c r="A5" s="26">
        <v>1</v>
      </c>
      <c r="B5" s="27" t="s">
        <v>13</v>
      </c>
      <c r="C5" s="28" t="s">
        <v>14</v>
      </c>
      <c r="D5" s="29" t="s">
        <v>15</v>
      </c>
      <c r="E5" s="30" t="s">
        <v>16</v>
      </c>
      <c r="F5" s="31">
        <v>2000000</v>
      </c>
      <c r="G5" s="32">
        <f>VLOOKUP(E5,'[1]Sheet1'!$C$8:$J$257,7,0)</f>
        <v>454676.19</v>
      </c>
      <c r="H5" s="33">
        <f>VLOOKUP(E5,'[1]Sheet1'!$C$8:$J$257,8,0)</f>
        <v>1545323.81</v>
      </c>
      <c r="I5" s="58">
        <f>G5/F5</f>
        <v>0.227338095</v>
      </c>
    </row>
    <row r="6" spans="1:9" s="3" customFormat="1" ht="18" customHeight="1">
      <c r="A6" s="26">
        <v>2</v>
      </c>
      <c r="B6" s="27" t="s">
        <v>17</v>
      </c>
      <c r="C6" s="28" t="s">
        <v>18</v>
      </c>
      <c r="D6" s="29" t="s">
        <v>19</v>
      </c>
      <c r="E6" s="26" t="s">
        <v>20</v>
      </c>
      <c r="F6" s="31">
        <v>2000000</v>
      </c>
      <c r="G6" s="32">
        <f>VLOOKUP(E6,'[1]Sheet1'!$C$8:$J$257,7,0)</f>
        <v>276207.28</v>
      </c>
      <c r="H6" s="33">
        <f>VLOOKUP(E6,'[1]Sheet1'!$C$8:$J$257,8,0)</f>
        <v>1723792.72</v>
      </c>
      <c r="I6" s="58">
        <f aca="true" t="shared" si="0" ref="I6:I28">G6/F6</f>
        <v>0.13810364000000003</v>
      </c>
    </row>
    <row r="7" spans="1:9" s="3" customFormat="1" ht="18" customHeight="1">
      <c r="A7" s="26">
        <v>3</v>
      </c>
      <c r="B7" s="27" t="s">
        <v>21</v>
      </c>
      <c r="C7" s="28" t="s">
        <v>22</v>
      </c>
      <c r="D7" s="29" t="s">
        <v>23</v>
      </c>
      <c r="E7" s="30" t="s">
        <v>24</v>
      </c>
      <c r="F7" s="31">
        <v>2000000</v>
      </c>
      <c r="G7" s="32">
        <f>VLOOKUP(E7,'[1]Sheet1'!$C$8:$J$257,7,0)</f>
        <v>508143.29</v>
      </c>
      <c r="H7" s="33">
        <f>VLOOKUP(E7,'[1]Sheet1'!$C$8:$J$257,8,0)</f>
        <v>1491856.71</v>
      </c>
      <c r="I7" s="58">
        <f t="shared" si="0"/>
        <v>0.254071645</v>
      </c>
    </row>
    <row r="8" spans="1:9" s="3" customFormat="1" ht="18" customHeight="1">
      <c r="A8" s="26">
        <v>4</v>
      </c>
      <c r="B8" s="27" t="s">
        <v>25</v>
      </c>
      <c r="C8" s="28" t="s">
        <v>26</v>
      </c>
      <c r="D8" s="29" t="s">
        <v>27</v>
      </c>
      <c r="E8" s="30" t="s">
        <v>28</v>
      </c>
      <c r="F8" s="31">
        <v>1500000</v>
      </c>
      <c r="G8" s="32">
        <f>VLOOKUP(E8,'[1]Sheet1'!$C$8:$J$257,7,0)</f>
        <v>36820.5</v>
      </c>
      <c r="H8" s="33">
        <f>VLOOKUP(E8,'[1]Sheet1'!$C$8:$J$257,8,0)</f>
        <v>1463179.5</v>
      </c>
      <c r="I8" s="58">
        <f t="shared" si="0"/>
        <v>0.024547</v>
      </c>
    </row>
    <row r="9" spans="1:9" s="3" customFormat="1" ht="18" customHeight="1">
      <c r="A9" s="26">
        <v>5</v>
      </c>
      <c r="B9" s="34" t="s">
        <v>29</v>
      </c>
      <c r="C9" s="28" t="s">
        <v>30</v>
      </c>
      <c r="D9" s="29" t="s">
        <v>31</v>
      </c>
      <c r="E9" s="30" t="s">
        <v>32</v>
      </c>
      <c r="F9" s="31">
        <v>1500000</v>
      </c>
      <c r="G9" s="32">
        <f>VLOOKUP(E9,'[1]Sheet1'!$C$8:$J$257,7,0)</f>
        <v>0</v>
      </c>
      <c r="H9" s="33">
        <f>VLOOKUP(E9,'[1]Sheet1'!$C$8:$J$257,8,0)</f>
        <v>1500000</v>
      </c>
      <c r="I9" s="58">
        <f t="shared" si="0"/>
        <v>0</v>
      </c>
    </row>
    <row r="10" spans="1:9" s="3" customFormat="1" ht="18" customHeight="1">
      <c r="A10" s="26">
        <v>6</v>
      </c>
      <c r="B10" s="27" t="s">
        <v>33</v>
      </c>
      <c r="C10" s="28" t="s">
        <v>34</v>
      </c>
      <c r="D10" s="29" t="s">
        <v>23</v>
      </c>
      <c r="E10" s="30" t="s">
        <v>35</v>
      </c>
      <c r="F10" s="31">
        <v>1500000</v>
      </c>
      <c r="G10" s="32">
        <f>VLOOKUP(E10,'[1]Sheet1'!$C$8:$J$257,7,0)</f>
        <v>286944.52</v>
      </c>
      <c r="H10" s="33">
        <f>VLOOKUP(E10,'[1]Sheet1'!$C$8:$J$257,8,0)</f>
        <v>1213055.48</v>
      </c>
      <c r="I10" s="58">
        <f t="shared" si="0"/>
        <v>0.19129634666666667</v>
      </c>
    </row>
    <row r="11" spans="1:9" s="3" customFormat="1" ht="18" customHeight="1">
      <c r="A11" s="26">
        <v>7</v>
      </c>
      <c r="B11" s="27" t="s">
        <v>36</v>
      </c>
      <c r="C11" s="28" t="s">
        <v>37</v>
      </c>
      <c r="D11" s="29" t="s">
        <v>38</v>
      </c>
      <c r="E11" s="30" t="s">
        <v>39</v>
      </c>
      <c r="F11" s="31">
        <v>962200</v>
      </c>
      <c r="G11" s="32">
        <f>VLOOKUP(E11,'[1]Sheet1'!$C$8:$J$257,7,0)</f>
        <v>327607.05</v>
      </c>
      <c r="H11" s="33">
        <f>VLOOKUP(E11,'[1]Sheet1'!$C$8:$J$257,8,0)</f>
        <v>634592.95</v>
      </c>
      <c r="I11" s="58">
        <f t="shared" si="0"/>
        <v>0.3404770837663687</v>
      </c>
    </row>
    <row r="12" spans="1:9" s="3" customFormat="1" ht="18" customHeight="1">
      <c r="A12" s="26">
        <v>8</v>
      </c>
      <c r="B12" s="27" t="s">
        <v>40</v>
      </c>
      <c r="C12" s="28" t="s">
        <v>41</v>
      </c>
      <c r="D12" s="29" t="s">
        <v>42</v>
      </c>
      <c r="E12" s="26" t="s">
        <v>43</v>
      </c>
      <c r="F12" s="31">
        <v>1500000</v>
      </c>
      <c r="G12" s="32">
        <f>VLOOKUP(E12,'[1]Sheet1'!$C$8:$J$257,7,0)</f>
        <v>505890.04</v>
      </c>
      <c r="H12" s="33">
        <f>VLOOKUP(E12,'[1]Sheet1'!$C$8:$J$257,8,0)</f>
        <v>994109.96</v>
      </c>
      <c r="I12" s="58">
        <f t="shared" si="0"/>
        <v>0.33726002666666666</v>
      </c>
    </row>
    <row r="13" spans="1:9" s="3" customFormat="1" ht="18" customHeight="1">
      <c r="A13" s="26">
        <v>9</v>
      </c>
      <c r="B13" s="27" t="s">
        <v>44</v>
      </c>
      <c r="C13" s="28" t="s">
        <v>45</v>
      </c>
      <c r="D13" s="29" t="s">
        <v>46</v>
      </c>
      <c r="E13" s="26" t="s">
        <v>47</v>
      </c>
      <c r="F13" s="31">
        <v>900000</v>
      </c>
      <c r="G13" s="32">
        <f>VLOOKUP(E13,'[1]Sheet1'!$C$8:$J$257,7,0)</f>
        <v>12007</v>
      </c>
      <c r="H13" s="33">
        <f>VLOOKUP(E13,'[1]Sheet1'!$C$8:$J$257,8,0)</f>
        <v>887993</v>
      </c>
      <c r="I13" s="58">
        <f t="shared" si="0"/>
        <v>0.013341111111111111</v>
      </c>
    </row>
    <row r="14" spans="1:9" s="3" customFormat="1" ht="18" customHeight="1">
      <c r="A14" s="26">
        <v>10</v>
      </c>
      <c r="B14" s="34" t="s">
        <v>48</v>
      </c>
      <c r="C14" s="28" t="s">
        <v>49</v>
      </c>
      <c r="D14" s="29" t="s">
        <v>50</v>
      </c>
      <c r="E14" s="30" t="s">
        <v>51</v>
      </c>
      <c r="F14" s="31">
        <v>900000</v>
      </c>
      <c r="G14" s="32">
        <f>VLOOKUP(E14,'[1]Sheet1'!$C$8:$J$257,7,0)</f>
        <v>0</v>
      </c>
      <c r="H14" s="33">
        <f>VLOOKUP(E14,'[1]Sheet1'!$C$8:$J$257,8,0)</f>
        <v>900000</v>
      </c>
      <c r="I14" s="58">
        <f t="shared" si="0"/>
        <v>0</v>
      </c>
    </row>
    <row r="15" spans="1:9" s="3" customFormat="1" ht="18" customHeight="1">
      <c r="A15" s="26">
        <v>11</v>
      </c>
      <c r="B15" s="27" t="s">
        <v>52</v>
      </c>
      <c r="C15" s="28" t="s">
        <v>53</v>
      </c>
      <c r="D15" s="29" t="s">
        <v>54</v>
      </c>
      <c r="E15" s="26" t="s">
        <v>55</v>
      </c>
      <c r="F15" s="31">
        <v>900000</v>
      </c>
      <c r="G15" s="32">
        <f>VLOOKUP(E15,'[1]Sheet1'!$C$8:$J$257,7,0)</f>
        <v>34677.52</v>
      </c>
      <c r="H15" s="33">
        <f>VLOOKUP(E15,'[1]Sheet1'!$C$8:$J$257,8,0)</f>
        <v>865322.48</v>
      </c>
      <c r="I15" s="58">
        <f t="shared" si="0"/>
        <v>0.038530577777777776</v>
      </c>
    </row>
    <row r="16" spans="1:9" s="3" customFormat="1" ht="18" customHeight="1">
      <c r="A16" s="26">
        <v>12</v>
      </c>
      <c r="B16" s="34" t="s">
        <v>56</v>
      </c>
      <c r="C16" s="28" t="s">
        <v>57</v>
      </c>
      <c r="D16" s="29" t="s">
        <v>58</v>
      </c>
      <c r="E16" s="30" t="s">
        <v>59</v>
      </c>
      <c r="F16" s="31">
        <v>900000</v>
      </c>
      <c r="G16" s="32">
        <f>VLOOKUP(E16,'[1]Sheet1'!$C$8:$J$257,7,0)</f>
        <v>178900</v>
      </c>
      <c r="H16" s="33">
        <f>VLOOKUP(E16,'[1]Sheet1'!$C$8:$J$257,8,0)</f>
        <v>721100</v>
      </c>
      <c r="I16" s="58">
        <f t="shared" si="0"/>
        <v>0.19877777777777778</v>
      </c>
    </row>
    <row r="17" spans="1:9" s="3" customFormat="1" ht="18" customHeight="1">
      <c r="A17" s="26">
        <v>13</v>
      </c>
      <c r="B17" s="27" t="s">
        <v>60</v>
      </c>
      <c r="C17" s="28" t="s">
        <v>61</v>
      </c>
      <c r="D17" s="29" t="s">
        <v>62</v>
      </c>
      <c r="E17" s="30" t="s">
        <v>63</v>
      </c>
      <c r="F17" s="31">
        <v>900000</v>
      </c>
      <c r="G17" s="32">
        <f>VLOOKUP(E17,'[1]Sheet1'!$C$8:$J$257,7,0)</f>
        <v>0</v>
      </c>
      <c r="H17" s="33">
        <f>VLOOKUP(E17,'[1]Sheet1'!$C$8:$J$257,8,0)</f>
        <v>900000</v>
      </c>
      <c r="I17" s="58">
        <f t="shared" si="0"/>
        <v>0</v>
      </c>
    </row>
    <row r="18" spans="1:9" s="3" customFormat="1" ht="18" customHeight="1">
      <c r="A18" s="26">
        <v>14</v>
      </c>
      <c r="B18" s="27" t="s">
        <v>64</v>
      </c>
      <c r="C18" s="28" t="s">
        <v>65</v>
      </c>
      <c r="D18" s="29" t="s">
        <v>66</v>
      </c>
      <c r="E18" s="26" t="s">
        <v>67</v>
      </c>
      <c r="F18" s="31">
        <v>900000</v>
      </c>
      <c r="G18" s="32">
        <f>VLOOKUP(E18,'[1]Sheet1'!$C$8:$J$257,7,0)</f>
        <v>132542.05</v>
      </c>
      <c r="H18" s="33">
        <f>VLOOKUP(E18,'[1]Sheet1'!$C$8:$J$257,8,0)</f>
        <v>767457.95</v>
      </c>
      <c r="I18" s="58">
        <f t="shared" si="0"/>
        <v>0.14726894444444444</v>
      </c>
    </row>
    <row r="19" spans="1:9" s="3" customFormat="1" ht="18" customHeight="1">
      <c r="A19" s="26">
        <v>15</v>
      </c>
      <c r="B19" s="27" t="s">
        <v>68</v>
      </c>
      <c r="C19" s="28" t="s">
        <v>69</v>
      </c>
      <c r="D19" s="29" t="s">
        <v>70</v>
      </c>
      <c r="E19" s="26" t="s">
        <v>71</v>
      </c>
      <c r="F19" s="31">
        <v>900000</v>
      </c>
      <c r="G19" s="32">
        <f>VLOOKUP(E19,'[1]Sheet1'!$C$8:$J$257,7,0)</f>
        <v>105983.05</v>
      </c>
      <c r="H19" s="33">
        <f>VLOOKUP(E19,'[1]Sheet1'!$C$8:$J$257,8,0)</f>
        <v>794016.95</v>
      </c>
      <c r="I19" s="58">
        <f t="shared" si="0"/>
        <v>0.11775894444444444</v>
      </c>
    </row>
    <row r="20" spans="1:9" s="3" customFormat="1" ht="18" customHeight="1">
      <c r="A20" s="26">
        <v>16</v>
      </c>
      <c r="B20" s="27" t="s">
        <v>72</v>
      </c>
      <c r="C20" s="28" t="s">
        <v>73</v>
      </c>
      <c r="D20" s="29" t="s">
        <v>74</v>
      </c>
      <c r="E20" s="26" t="s">
        <v>75</v>
      </c>
      <c r="F20" s="31">
        <v>900000</v>
      </c>
      <c r="G20" s="32">
        <f>VLOOKUP(E20,'[1]Sheet1'!$C$8:$J$257,7,0)</f>
        <v>266698.94</v>
      </c>
      <c r="H20" s="33">
        <f>VLOOKUP(E20,'[1]Sheet1'!$C$8:$J$257,8,0)</f>
        <v>633301.06</v>
      </c>
      <c r="I20" s="58">
        <f t="shared" si="0"/>
        <v>0.29633215555555553</v>
      </c>
    </row>
    <row r="21" spans="1:9" s="3" customFormat="1" ht="18" customHeight="1">
      <c r="A21" s="26">
        <v>17</v>
      </c>
      <c r="B21" s="27" t="s">
        <v>76</v>
      </c>
      <c r="C21" s="28" t="s">
        <v>77</v>
      </c>
      <c r="D21" s="29" t="s">
        <v>78</v>
      </c>
      <c r="E21" s="30" t="s">
        <v>79</v>
      </c>
      <c r="F21" s="31">
        <v>500000</v>
      </c>
      <c r="G21" s="32">
        <f>VLOOKUP(E21,'[1]Sheet1'!$C$8:$J$257,7,0)</f>
        <v>1900</v>
      </c>
      <c r="H21" s="33">
        <f>VLOOKUP(E21,'[1]Sheet1'!$C$8:$J$257,8,0)</f>
        <v>498100</v>
      </c>
      <c r="I21" s="58">
        <f t="shared" si="0"/>
        <v>0.0038</v>
      </c>
    </row>
    <row r="22" spans="1:9" s="3" customFormat="1" ht="18" customHeight="1">
      <c r="A22" s="26">
        <v>18</v>
      </c>
      <c r="B22" s="27" t="s">
        <v>80</v>
      </c>
      <c r="C22" s="28" t="s">
        <v>81</v>
      </c>
      <c r="D22" s="29" t="s">
        <v>82</v>
      </c>
      <c r="E22" s="30" t="s">
        <v>83</v>
      </c>
      <c r="F22" s="31">
        <v>500000</v>
      </c>
      <c r="G22" s="32">
        <f>VLOOKUP(E22,'[1]Sheet1'!$C$8:$J$257,7,0)</f>
        <v>221550</v>
      </c>
      <c r="H22" s="33">
        <f>VLOOKUP(E22,'[1]Sheet1'!$C$8:$J$257,8,0)</f>
        <v>278450</v>
      </c>
      <c r="I22" s="58">
        <f t="shared" si="0"/>
        <v>0.4431</v>
      </c>
    </row>
    <row r="23" spans="1:9" s="3" customFormat="1" ht="18" customHeight="1">
      <c r="A23" s="26">
        <v>19</v>
      </c>
      <c r="B23" s="27" t="s">
        <v>84</v>
      </c>
      <c r="C23" s="28" t="s">
        <v>85</v>
      </c>
      <c r="D23" s="29" t="s">
        <v>86</v>
      </c>
      <c r="E23" s="26" t="s">
        <v>87</v>
      </c>
      <c r="F23" s="31">
        <v>400000</v>
      </c>
      <c r="G23" s="32">
        <f>VLOOKUP(E23,'[1]Sheet1'!$C$8:$J$257,7,0)</f>
        <v>0</v>
      </c>
      <c r="H23" s="33">
        <f>VLOOKUP(E23,'[1]Sheet1'!$C$8:$J$257,8,0)</f>
        <v>400000</v>
      </c>
      <c r="I23" s="58">
        <f t="shared" si="0"/>
        <v>0</v>
      </c>
    </row>
    <row r="24" spans="1:9" s="3" customFormat="1" ht="18" customHeight="1">
      <c r="A24" s="26">
        <v>20</v>
      </c>
      <c r="B24" s="27" t="s">
        <v>88</v>
      </c>
      <c r="C24" s="28" t="s">
        <v>89</v>
      </c>
      <c r="D24" s="29" t="s">
        <v>90</v>
      </c>
      <c r="E24" s="26" t="s">
        <v>91</v>
      </c>
      <c r="F24" s="31">
        <v>400000</v>
      </c>
      <c r="G24" s="32">
        <f>VLOOKUP(E24,'[1]Sheet1'!$C$8:$J$257,7,0)</f>
        <v>0</v>
      </c>
      <c r="H24" s="33">
        <f>VLOOKUP(E24,'[1]Sheet1'!$C$8:$J$257,8,0)</f>
        <v>400000</v>
      </c>
      <c r="I24" s="58">
        <f t="shared" si="0"/>
        <v>0</v>
      </c>
    </row>
    <row r="25" spans="1:9" s="3" customFormat="1" ht="18" customHeight="1">
      <c r="A25" s="26">
        <v>21</v>
      </c>
      <c r="B25" s="34" t="s">
        <v>92</v>
      </c>
      <c r="C25" s="26" t="s">
        <v>93</v>
      </c>
      <c r="D25" s="29" t="s">
        <v>94</v>
      </c>
      <c r="E25" s="26" t="s">
        <v>95</v>
      </c>
      <c r="F25" s="31">
        <v>400000</v>
      </c>
      <c r="G25" s="32">
        <f>VLOOKUP(E25,'[1]Sheet1'!$C$8:$J$257,7,0)</f>
        <v>34473.22</v>
      </c>
      <c r="H25" s="33">
        <f>VLOOKUP(E25,'[1]Sheet1'!$C$8:$J$257,8,0)</f>
        <v>365526.78</v>
      </c>
      <c r="I25" s="58">
        <f t="shared" si="0"/>
        <v>0.08618305</v>
      </c>
    </row>
    <row r="26" spans="1:9" s="3" customFormat="1" ht="18" customHeight="1">
      <c r="A26" s="26">
        <v>22</v>
      </c>
      <c r="B26" s="35" t="s">
        <v>96</v>
      </c>
      <c r="C26" s="36" t="s">
        <v>97</v>
      </c>
      <c r="D26" s="36" t="s">
        <v>97</v>
      </c>
      <c r="E26" s="37">
        <v>220068</v>
      </c>
      <c r="F26" s="38">
        <v>537800</v>
      </c>
      <c r="G26" s="39">
        <v>0</v>
      </c>
      <c r="H26" s="40">
        <v>537800</v>
      </c>
      <c r="I26" s="59"/>
    </row>
    <row r="27" spans="1:9" s="2" customFormat="1" ht="21" customHeight="1">
      <c r="A27" s="21" t="s">
        <v>98</v>
      </c>
      <c r="B27" s="41" t="s">
        <v>99</v>
      </c>
      <c r="C27" s="42"/>
      <c r="D27" s="43"/>
      <c r="E27" s="43"/>
      <c r="F27" s="44">
        <v>43000000</v>
      </c>
      <c r="G27" s="45">
        <f>G28+G83+G91</f>
        <v>17875144.03</v>
      </c>
      <c r="H27" s="46">
        <f>H83+H91+H28</f>
        <v>25124855.969999995</v>
      </c>
      <c r="I27" s="60">
        <f>G27/F27</f>
        <v>0.4157010239534884</v>
      </c>
    </row>
    <row r="28" spans="1:9" s="2" customFormat="1" ht="21" customHeight="1">
      <c r="A28" s="21" t="s">
        <v>100</v>
      </c>
      <c r="B28" s="47" t="s">
        <v>101</v>
      </c>
      <c r="C28" s="48"/>
      <c r="D28" s="49" t="s">
        <v>102</v>
      </c>
      <c r="E28" s="49"/>
      <c r="F28" s="50">
        <v>32000000</v>
      </c>
      <c r="G28" s="51">
        <f>SUM(G29:G82)</f>
        <v>14134451.150000002</v>
      </c>
      <c r="H28" s="52">
        <f>SUM(H29:H82)</f>
        <v>17865548.849999994</v>
      </c>
      <c r="I28" s="61">
        <f>G28/F28</f>
        <v>0.44170159843750006</v>
      </c>
    </row>
    <row r="29" spans="1:229" s="2" customFormat="1" ht="18" customHeight="1">
      <c r="A29" s="53">
        <v>1</v>
      </c>
      <c r="B29" s="27" t="s">
        <v>103</v>
      </c>
      <c r="C29" s="53" t="s">
        <v>104</v>
      </c>
      <c r="D29" s="27" t="s">
        <v>105</v>
      </c>
      <c r="E29" s="26" t="s">
        <v>106</v>
      </c>
      <c r="F29" s="31">
        <v>6630000</v>
      </c>
      <c r="G29" s="54">
        <f>VLOOKUP(E29,'[1]Sheet1'!$C$8:$J$257,7,0)</f>
        <v>6630000</v>
      </c>
      <c r="H29" s="55">
        <f>VLOOKUP(E29,'[1]Sheet1'!$C$8:$J$257,8,0)</f>
        <v>0</v>
      </c>
      <c r="I29" s="62">
        <f>G29/F29</f>
        <v>1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</row>
    <row r="30" spans="1:229" s="4" customFormat="1" ht="18" customHeight="1">
      <c r="A30" s="26">
        <v>2</v>
      </c>
      <c r="B30" s="27" t="s">
        <v>107</v>
      </c>
      <c r="C30" s="53" t="s">
        <v>104</v>
      </c>
      <c r="D30" s="27" t="s">
        <v>105</v>
      </c>
      <c r="E30" s="26" t="s">
        <v>108</v>
      </c>
      <c r="F30" s="31">
        <v>1000000</v>
      </c>
      <c r="G30" s="54">
        <f>VLOOKUP(E30,'[1]Sheet1'!$C$8:$J$257,7,0)</f>
        <v>0</v>
      </c>
      <c r="H30" s="55">
        <f>VLOOKUP(E30,'[1]Sheet1'!$C$8:$J$257,8,0)</f>
        <v>1000000</v>
      </c>
      <c r="I30" s="62">
        <f aca="true" t="shared" si="1" ref="I30:I61">G30/F30</f>
        <v>0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</row>
    <row r="31" spans="1:9" s="2" customFormat="1" ht="18" customHeight="1">
      <c r="A31" s="53">
        <v>3</v>
      </c>
      <c r="B31" s="34" t="s">
        <v>109</v>
      </c>
      <c r="C31" s="26" t="s">
        <v>110</v>
      </c>
      <c r="D31" s="34" t="s">
        <v>111</v>
      </c>
      <c r="E31" s="26" t="s">
        <v>112</v>
      </c>
      <c r="F31" s="31">
        <v>10000000</v>
      </c>
      <c r="G31" s="54">
        <f>VLOOKUP(E31,'[1]Sheet1'!$C$8:$J$257,7,0)</f>
        <v>2484502.15</v>
      </c>
      <c r="H31" s="55">
        <f>VLOOKUP(E31,'[1]Sheet1'!$C$8:$J$257,8,0)</f>
        <v>7515497.85</v>
      </c>
      <c r="I31" s="64">
        <f t="shared" si="1"/>
        <v>0.248450215</v>
      </c>
    </row>
    <row r="32" spans="1:9" s="2" customFormat="1" ht="18" customHeight="1">
      <c r="A32" s="26">
        <v>4</v>
      </c>
      <c r="B32" s="27" t="s">
        <v>113</v>
      </c>
      <c r="C32" s="53" t="s">
        <v>114</v>
      </c>
      <c r="D32" s="27" t="s">
        <v>15</v>
      </c>
      <c r="E32" s="26" t="s">
        <v>115</v>
      </c>
      <c r="F32" s="31">
        <v>2000000</v>
      </c>
      <c r="G32" s="54">
        <f>VLOOKUP(E32,'[1]Sheet1'!$C$8:$J$257,7,0)</f>
        <v>849269.98</v>
      </c>
      <c r="H32" s="55">
        <f>VLOOKUP(E32,'[1]Sheet1'!$C$8:$J$257,8,0)</f>
        <v>1150730.02</v>
      </c>
      <c r="I32" s="64">
        <f t="shared" si="1"/>
        <v>0.42463499</v>
      </c>
    </row>
    <row r="33" spans="1:9" s="2" customFormat="1" ht="18" customHeight="1">
      <c r="A33" s="53">
        <v>5</v>
      </c>
      <c r="B33" s="34" t="s">
        <v>116</v>
      </c>
      <c r="C33" s="26" t="s">
        <v>14</v>
      </c>
      <c r="D33" s="34" t="s">
        <v>15</v>
      </c>
      <c r="E33" s="26" t="s">
        <v>117</v>
      </c>
      <c r="F33" s="31">
        <v>2000000</v>
      </c>
      <c r="G33" s="54">
        <f>VLOOKUP(E33,'[1]Sheet1'!$C$8:$J$257,7,0)</f>
        <v>654542.54</v>
      </c>
      <c r="H33" s="55">
        <f>VLOOKUP(E33,'[1]Sheet1'!$C$8:$J$257,8,0)</f>
        <v>1345457.46</v>
      </c>
      <c r="I33" s="64">
        <f t="shared" si="1"/>
        <v>0.32727127</v>
      </c>
    </row>
    <row r="34" spans="1:9" s="2" customFormat="1" ht="18" customHeight="1">
      <c r="A34" s="26">
        <v>6</v>
      </c>
      <c r="B34" s="27" t="s">
        <v>118</v>
      </c>
      <c r="C34" s="53" t="s">
        <v>119</v>
      </c>
      <c r="D34" s="27" t="s">
        <v>31</v>
      </c>
      <c r="E34" s="26" t="s">
        <v>120</v>
      </c>
      <c r="F34" s="31">
        <v>300000</v>
      </c>
      <c r="G34" s="54">
        <f>VLOOKUP(E34,'[1]Sheet1'!$C$8:$J$257,7,0)</f>
        <v>195576.02</v>
      </c>
      <c r="H34" s="55">
        <f>VLOOKUP(E34,'[1]Sheet1'!$C$8:$J$257,8,0)</f>
        <v>104423.98</v>
      </c>
      <c r="I34" s="64">
        <f t="shared" si="1"/>
        <v>0.6519200666666667</v>
      </c>
    </row>
    <row r="35" spans="1:9" s="2" customFormat="1" ht="18" customHeight="1">
      <c r="A35" s="53">
        <v>7</v>
      </c>
      <c r="B35" s="27" t="s">
        <v>121</v>
      </c>
      <c r="C35" s="53" t="s">
        <v>122</v>
      </c>
      <c r="D35" s="27" t="s">
        <v>74</v>
      </c>
      <c r="E35" s="26" t="s">
        <v>123</v>
      </c>
      <c r="F35" s="31">
        <v>300000</v>
      </c>
      <c r="G35" s="54">
        <f>VLOOKUP(E35,'[1]Sheet1'!$C$8:$J$257,7,0)</f>
        <v>65258.3</v>
      </c>
      <c r="H35" s="55">
        <f>VLOOKUP(E35,'[1]Sheet1'!$C$8:$J$257,8,0)</f>
        <v>234741.7</v>
      </c>
      <c r="I35" s="64">
        <f t="shared" si="1"/>
        <v>0.21752766666666667</v>
      </c>
    </row>
    <row r="36" spans="1:9" s="2" customFormat="1" ht="18" customHeight="1">
      <c r="A36" s="26">
        <v>8</v>
      </c>
      <c r="B36" s="34" t="s">
        <v>124</v>
      </c>
      <c r="C36" s="26" t="s">
        <v>125</v>
      </c>
      <c r="D36" s="34" t="s">
        <v>15</v>
      </c>
      <c r="E36" s="26" t="s">
        <v>126</v>
      </c>
      <c r="F36" s="31">
        <v>300000</v>
      </c>
      <c r="G36" s="54">
        <f>VLOOKUP(E36,'[1]Sheet1'!$C$8:$J$257,7,0)</f>
        <v>157182.82</v>
      </c>
      <c r="H36" s="55">
        <f>VLOOKUP(E36,'[1]Sheet1'!$C$8:$J$257,8,0)</f>
        <v>142817.18</v>
      </c>
      <c r="I36" s="64">
        <f t="shared" si="1"/>
        <v>0.5239427333333334</v>
      </c>
    </row>
    <row r="37" spans="1:9" s="2" customFormat="1" ht="18" customHeight="1">
      <c r="A37" s="53">
        <v>9</v>
      </c>
      <c r="B37" s="27" t="s">
        <v>127</v>
      </c>
      <c r="C37" s="53" t="s">
        <v>128</v>
      </c>
      <c r="D37" s="27" t="s">
        <v>15</v>
      </c>
      <c r="E37" s="26" t="s">
        <v>129</v>
      </c>
      <c r="F37" s="31">
        <v>300000</v>
      </c>
      <c r="G37" s="54">
        <f>VLOOKUP(E37,'[1]Sheet1'!$C$8:$J$257,7,0)</f>
        <v>262745.97</v>
      </c>
      <c r="H37" s="55">
        <f>VLOOKUP(E37,'[1]Sheet1'!$C$8:$J$257,8,0)</f>
        <v>37254.03</v>
      </c>
      <c r="I37" s="64">
        <f t="shared" si="1"/>
        <v>0.8758198999999999</v>
      </c>
    </row>
    <row r="38" spans="1:9" s="2" customFormat="1" ht="18" customHeight="1">
      <c r="A38" s="26">
        <v>10</v>
      </c>
      <c r="B38" s="27" t="s">
        <v>130</v>
      </c>
      <c r="C38" s="53" t="s">
        <v>131</v>
      </c>
      <c r="D38" s="27" t="s">
        <v>46</v>
      </c>
      <c r="E38" s="26" t="s">
        <v>132</v>
      </c>
      <c r="F38" s="31">
        <v>300000</v>
      </c>
      <c r="G38" s="54">
        <f>VLOOKUP(E38,'[1]Sheet1'!$C$8:$J$257,7,0)</f>
        <v>93981.36</v>
      </c>
      <c r="H38" s="55">
        <f>VLOOKUP(E38,'[1]Sheet1'!$C$8:$J$257,8,0)</f>
        <v>206018.64</v>
      </c>
      <c r="I38" s="64">
        <f t="shared" si="1"/>
        <v>0.3132712</v>
      </c>
    </row>
    <row r="39" spans="1:9" s="2" customFormat="1" ht="18" customHeight="1">
      <c r="A39" s="53">
        <v>11</v>
      </c>
      <c r="B39" s="27" t="s">
        <v>133</v>
      </c>
      <c r="C39" s="53" t="s">
        <v>134</v>
      </c>
      <c r="D39" s="27" t="s">
        <v>46</v>
      </c>
      <c r="E39" s="26" t="s">
        <v>135</v>
      </c>
      <c r="F39" s="31">
        <v>300000</v>
      </c>
      <c r="G39" s="54">
        <f>VLOOKUP(E39,'[1]Sheet1'!$C$8:$J$257,7,0)</f>
        <v>156918.97</v>
      </c>
      <c r="H39" s="55">
        <f>VLOOKUP(E39,'[1]Sheet1'!$C$8:$J$257,8,0)</f>
        <v>143081.03</v>
      </c>
      <c r="I39" s="64">
        <f t="shared" si="1"/>
        <v>0.5230632333333334</v>
      </c>
    </row>
    <row r="40" spans="1:9" s="2" customFormat="1" ht="18" customHeight="1">
      <c r="A40" s="26">
        <v>12</v>
      </c>
      <c r="B40" s="27" t="s">
        <v>136</v>
      </c>
      <c r="C40" s="53" t="s">
        <v>137</v>
      </c>
      <c r="D40" s="27" t="s">
        <v>66</v>
      </c>
      <c r="E40" s="26" t="s">
        <v>138</v>
      </c>
      <c r="F40" s="31">
        <v>300000</v>
      </c>
      <c r="G40" s="54">
        <f>VLOOKUP(E40,'[1]Sheet1'!$C$8:$J$257,7,0)</f>
        <v>60041.99</v>
      </c>
      <c r="H40" s="55">
        <f>VLOOKUP(E40,'[1]Sheet1'!$C$8:$J$257,8,0)</f>
        <v>239958.01</v>
      </c>
      <c r="I40" s="64">
        <f t="shared" si="1"/>
        <v>0.20013996666666667</v>
      </c>
    </row>
    <row r="41" spans="1:9" s="2" customFormat="1" ht="18" customHeight="1">
      <c r="A41" s="53">
        <v>13</v>
      </c>
      <c r="B41" s="27" t="s">
        <v>139</v>
      </c>
      <c r="C41" s="53" t="s">
        <v>140</v>
      </c>
      <c r="D41" s="27" t="s">
        <v>19</v>
      </c>
      <c r="E41" s="26" t="s">
        <v>141</v>
      </c>
      <c r="F41" s="31">
        <v>300000</v>
      </c>
      <c r="G41" s="54">
        <f>VLOOKUP(E41,'[1]Sheet1'!$C$8:$J$257,7,0)</f>
        <v>35814.81</v>
      </c>
      <c r="H41" s="55">
        <f>VLOOKUP(E41,'[1]Sheet1'!$C$8:$J$257,8,0)</f>
        <v>264185.19</v>
      </c>
      <c r="I41" s="64">
        <f t="shared" si="1"/>
        <v>0.1193827</v>
      </c>
    </row>
    <row r="42" spans="1:9" s="2" customFormat="1" ht="18" customHeight="1">
      <c r="A42" s="26">
        <v>14</v>
      </c>
      <c r="B42" s="27" t="s">
        <v>142</v>
      </c>
      <c r="C42" s="53" t="s">
        <v>143</v>
      </c>
      <c r="D42" s="27" t="s">
        <v>62</v>
      </c>
      <c r="E42" s="26" t="s">
        <v>144</v>
      </c>
      <c r="F42" s="31">
        <v>200000</v>
      </c>
      <c r="G42" s="54">
        <f>VLOOKUP(E42,'[1]Sheet1'!$C$8:$J$257,7,0)</f>
        <v>49087.27</v>
      </c>
      <c r="H42" s="55">
        <f>VLOOKUP(E42,'[1]Sheet1'!$C$8:$J$257,8,0)</f>
        <v>150912.73</v>
      </c>
      <c r="I42" s="64">
        <f t="shared" si="1"/>
        <v>0.24543635</v>
      </c>
    </row>
    <row r="43" spans="1:9" s="2" customFormat="1" ht="18" customHeight="1">
      <c r="A43" s="53">
        <v>15</v>
      </c>
      <c r="B43" s="27" t="s">
        <v>145</v>
      </c>
      <c r="C43" s="53" t="s">
        <v>146</v>
      </c>
      <c r="D43" s="27" t="s">
        <v>70</v>
      </c>
      <c r="E43" s="26" t="s">
        <v>147</v>
      </c>
      <c r="F43" s="31">
        <v>200000</v>
      </c>
      <c r="G43" s="54">
        <f>VLOOKUP(E43,'[1]Sheet1'!$C$8:$J$257,7,0)</f>
        <v>81875.36</v>
      </c>
      <c r="H43" s="55">
        <f>VLOOKUP(E43,'[1]Sheet1'!$C$8:$J$257,8,0)</f>
        <v>118124.64</v>
      </c>
      <c r="I43" s="64">
        <f t="shared" si="1"/>
        <v>0.4093768</v>
      </c>
    </row>
    <row r="44" spans="1:9" s="2" customFormat="1" ht="18" customHeight="1">
      <c r="A44" s="26">
        <v>16</v>
      </c>
      <c r="B44" s="27" t="s">
        <v>148</v>
      </c>
      <c r="C44" s="53" t="s">
        <v>149</v>
      </c>
      <c r="D44" s="27" t="s">
        <v>23</v>
      </c>
      <c r="E44" s="26" t="s">
        <v>150</v>
      </c>
      <c r="F44" s="31">
        <v>150000</v>
      </c>
      <c r="G44" s="54">
        <f>VLOOKUP(E44,'[1]Sheet1'!$C$8:$J$257,7,0)</f>
        <v>15471.48</v>
      </c>
      <c r="H44" s="55">
        <f>VLOOKUP(E44,'[1]Sheet1'!$C$8:$J$257,8,0)</f>
        <v>134528.52</v>
      </c>
      <c r="I44" s="64">
        <f t="shared" si="1"/>
        <v>0.10314319999999999</v>
      </c>
    </row>
    <row r="45" spans="1:9" s="2" customFormat="1" ht="18" customHeight="1">
      <c r="A45" s="53">
        <v>17</v>
      </c>
      <c r="B45" s="27" t="s">
        <v>151</v>
      </c>
      <c r="C45" s="53" t="s">
        <v>152</v>
      </c>
      <c r="D45" s="27" t="s">
        <v>50</v>
      </c>
      <c r="E45" s="26" t="s">
        <v>153</v>
      </c>
      <c r="F45" s="31">
        <v>150000</v>
      </c>
      <c r="G45" s="54">
        <f>VLOOKUP(E45,'[1]Sheet1'!$C$8:$J$257,7,0)</f>
        <v>100408</v>
      </c>
      <c r="H45" s="55">
        <f>VLOOKUP(E45,'[1]Sheet1'!$C$8:$J$257,8,0)</f>
        <v>49592</v>
      </c>
      <c r="I45" s="64">
        <f t="shared" si="1"/>
        <v>0.6693866666666667</v>
      </c>
    </row>
    <row r="46" spans="1:9" s="2" customFormat="1" ht="18" customHeight="1">
      <c r="A46" s="26">
        <v>18</v>
      </c>
      <c r="B46" s="34" t="s">
        <v>154</v>
      </c>
      <c r="C46" s="26" t="s">
        <v>155</v>
      </c>
      <c r="D46" s="34" t="s">
        <v>46</v>
      </c>
      <c r="E46" s="26" t="s">
        <v>156</v>
      </c>
      <c r="F46" s="31">
        <v>150000</v>
      </c>
      <c r="G46" s="54">
        <f>VLOOKUP(E46,'[1]Sheet1'!$C$8:$J$257,7,0)</f>
        <v>4815</v>
      </c>
      <c r="H46" s="55">
        <f>VLOOKUP(E46,'[1]Sheet1'!$C$8:$J$257,8,0)</f>
        <v>145185</v>
      </c>
      <c r="I46" s="64">
        <f t="shared" si="1"/>
        <v>0.0321</v>
      </c>
    </row>
    <row r="47" spans="1:9" s="4" customFormat="1" ht="18" customHeight="1">
      <c r="A47" s="53">
        <v>19</v>
      </c>
      <c r="B47" s="27" t="s">
        <v>157</v>
      </c>
      <c r="C47" s="53" t="s">
        <v>158</v>
      </c>
      <c r="D47" s="27" t="s">
        <v>159</v>
      </c>
      <c r="E47" s="26" t="s">
        <v>160</v>
      </c>
      <c r="F47" s="31">
        <v>150000</v>
      </c>
      <c r="G47" s="54">
        <f>VLOOKUP(E47,'[1]Sheet1'!$C$8:$J$257,7,0)</f>
        <v>65882.3</v>
      </c>
      <c r="H47" s="55">
        <f>VLOOKUP(E47,'[1]Sheet1'!$C$8:$J$257,8,0)</f>
        <v>84117.7</v>
      </c>
      <c r="I47" s="64">
        <f t="shared" si="1"/>
        <v>0.43921533333333335</v>
      </c>
    </row>
    <row r="48" spans="1:9" s="2" customFormat="1" ht="18" customHeight="1">
      <c r="A48" s="26">
        <v>20</v>
      </c>
      <c r="B48" s="27" t="s">
        <v>161</v>
      </c>
      <c r="C48" s="53" t="s">
        <v>162</v>
      </c>
      <c r="D48" s="27" t="s">
        <v>66</v>
      </c>
      <c r="E48" s="26" t="s">
        <v>163</v>
      </c>
      <c r="F48" s="31">
        <v>150000</v>
      </c>
      <c r="G48" s="54">
        <f>VLOOKUP(E48,'[1]Sheet1'!$C$8:$J$257,7,0)</f>
        <v>0</v>
      </c>
      <c r="H48" s="55">
        <f>VLOOKUP(E48,'[1]Sheet1'!$C$8:$J$257,8,0)</f>
        <v>150000</v>
      </c>
      <c r="I48" s="64">
        <f t="shared" si="1"/>
        <v>0</v>
      </c>
    </row>
    <row r="49" spans="1:9" s="4" customFormat="1" ht="18" customHeight="1">
      <c r="A49" s="53">
        <v>21</v>
      </c>
      <c r="B49" s="27" t="s">
        <v>164</v>
      </c>
      <c r="C49" s="53" t="s">
        <v>165</v>
      </c>
      <c r="D49" s="27" t="s">
        <v>46</v>
      </c>
      <c r="E49" s="26" t="s">
        <v>166</v>
      </c>
      <c r="F49" s="31">
        <v>150000</v>
      </c>
      <c r="G49" s="54">
        <f>VLOOKUP(E49,'[1]Sheet1'!$C$8:$J$257,7,0)</f>
        <v>52781.26</v>
      </c>
      <c r="H49" s="55">
        <f>VLOOKUP(E49,'[1]Sheet1'!$C$8:$J$257,8,0)</f>
        <v>97218.74</v>
      </c>
      <c r="I49" s="64">
        <f t="shared" si="1"/>
        <v>0.3518750666666667</v>
      </c>
    </row>
    <row r="50" spans="1:9" s="4" customFormat="1" ht="18" customHeight="1">
      <c r="A50" s="26">
        <v>22</v>
      </c>
      <c r="B50" s="34" t="s">
        <v>167</v>
      </c>
      <c r="C50" s="26" t="s">
        <v>168</v>
      </c>
      <c r="D50" s="34" t="s">
        <v>19</v>
      </c>
      <c r="E50" s="26" t="s">
        <v>169</v>
      </c>
      <c r="F50" s="31">
        <v>150000</v>
      </c>
      <c r="G50" s="54">
        <f>VLOOKUP(E50,'[1]Sheet1'!$C$8:$J$257,7,0)</f>
        <v>88102.18</v>
      </c>
      <c r="H50" s="55">
        <f>VLOOKUP(E50,'[1]Sheet1'!$C$8:$J$257,8,0)</f>
        <v>61897.82</v>
      </c>
      <c r="I50" s="64">
        <f t="shared" si="1"/>
        <v>0.5873478666666666</v>
      </c>
    </row>
    <row r="51" spans="1:9" s="4" customFormat="1" ht="18" customHeight="1">
      <c r="A51" s="53">
        <v>23</v>
      </c>
      <c r="B51" s="27" t="s">
        <v>170</v>
      </c>
      <c r="C51" s="53" t="s">
        <v>171</v>
      </c>
      <c r="D51" s="27" t="s">
        <v>15</v>
      </c>
      <c r="E51" s="26" t="s">
        <v>172</v>
      </c>
      <c r="F51" s="31">
        <v>80000</v>
      </c>
      <c r="G51" s="54">
        <f>VLOOKUP(E51,'[1]Sheet1'!$C$8:$J$257,7,0)</f>
        <v>23708</v>
      </c>
      <c r="H51" s="55">
        <f>VLOOKUP(E51,'[1]Sheet1'!$C$8:$J$257,8,0)</f>
        <v>56292</v>
      </c>
      <c r="I51" s="64">
        <f t="shared" si="1"/>
        <v>0.29635</v>
      </c>
    </row>
    <row r="52" spans="1:9" s="4" customFormat="1" ht="18" customHeight="1">
      <c r="A52" s="26">
        <v>24</v>
      </c>
      <c r="B52" s="27" t="s">
        <v>173</v>
      </c>
      <c r="C52" s="53" t="s">
        <v>174</v>
      </c>
      <c r="D52" s="27" t="s">
        <v>50</v>
      </c>
      <c r="E52" s="26" t="s">
        <v>175</v>
      </c>
      <c r="F52" s="31">
        <v>80000</v>
      </c>
      <c r="G52" s="54">
        <f>VLOOKUP(E52,'[1]Sheet1'!$C$8:$J$257,7,0)</f>
        <v>12455.08</v>
      </c>
      <c r="H52" s="55">
        <f>VLOOKUP(E52,'[1]Sheet1'!$C$8:$J$257,8,0)</f>
        <v>67544.92</v>
      </c>
      <c r="I52" s="64">
        <f t="shared" si="1"/>
        <v>0.1556885</v>
      </c>
    </row>
    <row r="53" spans="1:9" s="4" customFormat="1" ht="18" customHeight="1">
      <c r="A53" s="53">
        <v>25</v>
      </c>
      <c r="B53" s="27" t="s">
        <v>176</v>
      </c>
      <c r="C53" s="53" t="s">
        <v>177</v>
      </c>
      <c r="D53" s="27" t="s">
        <v>54</v>
      </c>
      <c r="E53" s="26" t="s">
        <v>178</v>
      </c>
      <c r="F53" s="31">
        <v>80000</v>
      </c>
      <c r="G53" s="54">
        <f>VLOOKUP(E53,'[1]Sheet1'!$C$8:$J$257,7,0)</f>
        <v>2227</v>
      </c>
      <c r="H53" s="55">
        <f>VLOOKUP(E53,'[1]Sheet1'!$C$8:$J$257,8,0)</f>
        <v>77773</v>
      </c>
      <c r="I53" s="64">
        <f t="shared" si="1"/>
        <v>0.0278375</v>
      </c>
    </row>
    <row r="54" spans="1:9" s="4" customFormat="1" ht="18" customHeight="1">
      <c r="A54" s="26">
        <v>26</v>
      </c>
      <c r="B54" s="27" t="s">
        <v>179</v>
      </c>
      <c r="C54" s="53" t="s">
        <v>180</v>
      </c>
      <c r="D54" s="27" t="s">
        <v>50</v>
      </c>
      <c r="E54" s="26" t="s">
        <v>181</v>
      </c>
      <c r="F54" s="31">
        <v>80000</v>
      </c>
      <c r="G54" s="54">
        <f>VLOOKUP(E54,'[1]Sheet1'!$C$8:$J$257,7,0)</f>
        <v>7193</v>
      </c>
      <c r="H54" s="55">
        <f>VLOOKUP(E54,'[1]Sheet1'!$C$8:$J$257,8,0)</f>
        <v>72807</v>
      </c>
      <c r="I54" s="64">
        <f t="shared" si="1"/>
        <v>0.0899125</v>
      </c>
    </row>
    <row r="55" spans="1:9" s="4" customFormat="1" ht="18" customHeight="1">
      <c r="A55" s="53">
        <v>27</v>
      </c>
      <c r="B55" s="27" t="s">
        <v>182</v>
      </c>
      <c r="C55" s="53" t="s">
        <v>183</v>
      </c>
      <c r="D55" s="27" t="s">
        <v>66</v>
      </c>
      <c r="E55" s="26" t="s">
        <v>184</v>
      </c>
      <c r="F55" s="31">
        <v>80000</v>
      </c>
      <c r="G55" s="54">
        <f>VLOOKUP(E55,'[1]Sheet1'!$C$8:$J$257,7,0)</f>
        <v>0</v>
      </c>
      <c r="H55" s="55">
        <f>VLOOKUP(E55,'[1]Sheet1'!$C$8:$J$257,8,0)</f>
        <v>80000</v>
      </c>
      <c r="I55" s="64">
        <f t="shared" si="1"/>
        <v>0</v>
      </c>
    </row>
    <row r="56" spans="1:9" s="4" customFormat="1" ht="18" customHeight="1">
      <c r="A56" s="26">
        <v>28</v>
      </c>
      <c r="B56" s="27" t="s">
        <v>185</v>
      </c>
      <c r="C56" s="53" t="s">
        <v>186</v>
      </c>
      <c r="D56" s="27" t="s">
        <v>46</v>
      </c>
      <c r="E56" s="26" t="s">
        <v>187</v>
      </c>
      <c r="F56" s="31">
        <v>80000</v>
      </c>
      <c r="G56" s="54">
        <f>VLOOKUP(E56,'[1]Sheet1'!$C$8:$J$257,7,0)</f>
        <v>48324.15</v>
      </c>
      <c r="H56" s="55">
        <f>VLOOKUP(E56,'[1]Sheet1'!$C$8:$J$257,8,0)</f>
        <v>31675.85</v>
      </c>
      <c r="I56" s="64">
        <f t="shared" si="1"/>
        <v>0.604051875</v>
      </c>
    </row>
    <row r="57" spans="1:9" s="2" customFormat="1" ht="18" customHeight="1">
      <c r="A57" s="53">
        <v>29</v>
      </c>
      <c r="B57" s="27" t="s">
        <v>188</v>
      </c>
      <c r="C57" s="53" t="s">
        <v>189</v>
      </c>
      <c r="D57" s="27" t="s">
        <v>66</v>
      </c>
      <c r="E57" s="26" t="s">
        <v>190</v>
      </c>
      <c r="F57" s="31">
        <v>80000</v>
      </c>
      <c r="G57" s="54">
        <f>VLOOKUP(E57,'[1]Sheet1'!$C$8:$J$257,7,0)</f>
        <v>9384.19</v>
      </c>
      <c r="H57" s="55">
        <f>VLOOKUP(E57,'[1]Sheet1'!$C$8:$J$257,8,0)</f>
        <v>70615.81</v>
      </c>
      <c r="I57" s="64">
        <f t="shared" si="1"/>
        <v>0.117302375</v>
      </c>
    </row>
    <row r="58" spans="1:9" s="2" customFormat="1" ht="18" customHeight="1">
      <c r="A58" s="26">
        <v>30</v>
      </c>
      <c r="B58" s="27" t="s">
        <v>191</v>
      </c>
      <c r="C58" s="53" t="s">
        <v>192</v>
      </c>
      <c r="D58" s="27" t="s">
        <v>58</v>
      </c>
      <c r="E58" s="26" t="s">
        <v>193</v>
      </c>
      <c r="F58" s="31">
        <v>2300000</v>
      </c>
      <c r="G58" s="54">
        <f>VLOOKUP(E58,'[1]Sheet1'!$C$8:$J$257,7,0)</f>
        <v>622557.38</v>
      </c>
      <c r="H58" s="55">
        <f>VLOOKUP(E58,'[1]Sheet1'!$C$8:$J$257,8,0)</f>
        <v>1677442.62</v>
      </c>
      <c r="I58" s="64">
        <f t="shared" si="1"/>
        <v>0.27067712173913044</v>
      </c>
    </row>
    <row r="59" spans="1:9" s="2" customFormat="1" ht="18" customHeight="1">
      <c r="A59" s="53">
        <v>31</v>
      </c>
      <c r="B59" s="27" t="s">
        <v>194</v>
      </c>
      <c r="C59" s="53" t="s">
        <v>195</v>
      </c>
      <c r="D59" s="27" t="s">
        <v>15</v>
      </c>
      <c r="E59" s="26" t="s">
        <v>196</v>
      </c>
      <c r="F59" s="31">
        <v>300000</v>
      </c>
      <c r="G59" s="54">
        <f>VLOOKUP(E59,'[1]Sheet1'!$C$8:$J$257,7,0)</f>
        <v>22000</v>
      </c>
      <c r="H59" s="55">
        <f>VLOOKUP(E59,'[1]Sheet1'!$C$8:$J$257,8,0)</f>
        <v>278000</v>
      </c>
      <c r="I59" s="64">
        <f t="shared" si="1"/>
        <v>0.07333333333333333</v>
      </c>
    </row>
    <row r="60" spans="1:9" s="2" customFormat="1" ht="18" customHeight="1">
      <c r="A60" s="26">
        <v>32</v>
      </c>
      <c r="B60" s="27" t="s">
        <v>197</v>
      </c>
      <c r="C60" s="53" t="s">
        <v>73</v>
      </c>
      <c r="D60" s="27" t="s">
        <v>74</v>
      </c>
      <c r="E60" s="26" t="s">
        <v>198</v>
      </c>
      <c r="F60" s="31">
        <v>300000</v>
      </c>
      <c r="G60" s="54">
        <f>VLOOKUP(E60,'[1]Sheet1'!$C$8:$J$257,7,0)</f>
        <v>67716.85</v>
      </c>
      <c r="H60" s="55">
        <f>VLOOKUP(E60,'[1]Sheet1'!$C$8:$J$257,8,0)</f>
        <v>232283.15</v>
      </c>
      <c r="I60" s="64">
        <f t="shared" si="1"/>
        <v>0.22572283333333334</v>
      </c>
    </row>
    <row r="61" spans="1:9" s="2" customFormat="1" ht="18" customHeight="1">
      <c r="A61" s="53">
        <v>33</v>
      </c>
      <c r="B61" s="27" t="s">
        <v>199</v>
      </c>
      <c r="C61" s="53" t="s">
        <v>200</v>
      </c>
      <c r="D61" s="27" t="s">
        <v>70</v>
      </c>
      <c r="E61" s="26" t="s">
        <v>201</v>
      </c>
      <c r="F61" s="31">
        <v>300000</v>
      </c>
      <c r="G61" s="54">
        <f>VLOOKUP(E61,'[1]Sheet1'!$C$8:$J$257,7,0)</f>
        <v>128422.34</v>
      </c>
      <c r="H61" s="55">
        <f>VLOOKUP(E61,'[1]Sheet1'!$C$8:$J$257,8,0)</f>
        <v>171577.66</v>
      </c>
      <c r="I61" s="64">
        <f t="shared" si="1"/>
        <v>0.42807446666666665</v>
      </c>
    </row>
    <row r="62" spans="1:9" s="2" customFormat="1" ht="18" customHeight="1">
      <c r="A62" s="26">
        <v>34</v>
      </c>
      <c r="B62" s="27" t="s">
        <v>202</v>
      </c>
      <c r="C62" s="53" t="s">
        <v>203</v>
      </c>
      <c r="D62" s="27" t="s">
        <v>46</v>
      </c>
      <c r="E62" s="26" t="s">
        <v>204</v>
      </c>
      <c r="F62" s="31">
        <v>100000</v>
      </c>
      <c r="G62" s="54">
        <f>VLOOKUP(E62,'[1]Sheet1'!$C$8:$J$257,7,0)</f>
        <v>22780</v>
      </c>
      <c r="H62" s="55">
        <f>VLOOKUP(E62,'[1]Sheet1'!$C$8:$J$257,8,0)</f>
        <v>77220</v>
      </c>
      <c r="I62" s="64">
        <f aca="true" t="shared" si="2" ref="I62:I92">G62/F62</f>
        <v>0.2278</v>
      </c>
    </row>
    <row r="63" spans="1:9" s="2" customFormat="1" ht="18" customHeight="1">
      <c r="A63" s="53">
        <v>35</v>
      </c>
      <c r="B63" s="34" t="s">
        <v>205</v>
      </c>
      <c r="C63" s="26" t="s">
        <v>206</v>
      </c>
      <c r="D63" s="34" t="s">
        <v>19</v>
      </c>
      <c r="E63" s="26" t="s">
        <v>207</v>
      </c>
      <c r="F63" s="31">
        <v>100000</v>
      </c>
      <c r="G63" s="54">
        <f>VLOOKUP(E63,'[1]Sheet1'!$C$8:$J$257,7,0)</f>
        <v>16684</v>
      </c>
      <c r="H63" s="55">
        <f>VLOOKUP(E63,'[1]Sheet1'!$C$8:$J$257,8,0)</f>
        <v>83316</v>
      </c>
      <c r="I63" s="64">
        <f t="shared" si="2"/>
        <v>0.16684</v>
      </c>
    </row>
    <row r="64" spans="1:9" s="2" customFormat="1" ht="18" customHeight="1">
      <c r="A64" s="26">
        <v>36</v>
      </c>
      <c r="B64" s="27" t="s">
        <v>208</v>
      </c>
      <c r="C64" s="53" t="s">
        <v>209</v>
      </c>
      <c r="D64" s="27" t="s">
        <v>70</v>
      </c>
      <c r="E64" s="26" t="s">
        <v>210</v>
      </c>
      <c r="F64" s="31">
        <v>100000</v>
      </c>
      <c r="G64" s="54">
        <f>VLOOKUP(E64,'[1]Sheet1'!$C$8:$J$257,7,0)</f>
        <v>29406</v>
      </c>
      <c r="H64" s="55">
        <f>VLOOKUP(E64,'[1]Sheet1'!$C$8:$J$257,8,0)</f>
        <v>70594</v>
      </c>
      <c r="I64" s="64">
        <f t="shared" si="2"/>
        <v>0.29406</v>
      </c>
    </row>
    <row r="65" spans="1:9" s="2" customFormat="1" ht="18" customHeight="1">
      <c r="A65" s="53">
        <v>37</v>
      </c>
      <c r="B65" s="27" t="s">
        <v>211</v>
      </c>
      <c r="C65" s="53" t="s">
        <v>212</v>
      </c>
      <c r="D65" s="27" t="s">
        <v>70</v>
      </c>
      <c r="E65" s="26" t="s">
        <v>213</v>
      </c>
      <c r="F65" s="31">
        <v>100000</v>
      </c>
      <c r="G65" s="54">
        <f>VLOOKUP(E65,'[1]Sheet1'!$C$8:$J$257,7,0)</f>
        <v>23384.24</v>
      </c>
      <c r="H65" s="55">
        <f>VLOOKUP(E65,'[1]Sheet1'!$C$8:$J$257,8,0)</f>
        <v>76615.76</v>
      </c>
      <c r="I65" s="64">
        <f t="shared" si="2"/>
        <v>0.2338424</v>
      </c>
    </row>
    <row r="66" spans="1:9" s="2" customFormat="1" ht="18" customHeight="1">
      <c r="A66" s="26">
        <v>38</v>
      </c>
      <c r="B66" s="27" t="s">
        <v>214</v>
      </c>
      <c r="C66" s="53" t="s">
        <v>122</v>
      </c>
      <c r="D66" s="27" t="s">
        <v>74</v>
      </c>
      <c r="E66" s="26" t="s">
        <v>215</v>
      </c>
      <c r="F66" s="31">
        <v>100000</v>
      </c>
      <c r="G66" s="54">
        <f>VLOOKUP(E66,'[1]Sheet1'!$C$8:$J$257,7,0)</f>
        <v>12780</v>
      </c>
      <c r="H66" s="55">
        <f>VLOOKUP(E66,'[1]Sheet1'!$C$8:$J$257,8,0)</f>
        <v>87220</v>
      </c>
      <c r="I66" s="64">
        <f t="shared" si="2"/>
        <v>0.1278</v>
      </c>
    </row>
    <row r="67" spans="1:9" s="4" customFormat="1" ht="18" customHeight="1">
      <c r="A67" s="53">
        <v>39</v>
      </c>
      <c r="B67" s="27" t="s">
        <v>216</v>
      </c>
      <c r="C67" s="53" t="s">
        <v>217</v>
      </c>
      <c r="D67" s="27" t="s">
        <v>15</v>
      </c>
      <c r="E67" s="26" t="s">
        <v>218</v>
      </c>
      <c r="F67" s="31">
        <v>250000</v>
      </c>
      <c r="G67" s="54">
        <f>VLOOKUP(E67,'[1]Sheet1'!$C$8:$J$257,7,0)</f>
        <v>72231.11</v>
      </c>
      <c r="H67" s="55">
        <f>VLOOKUP(E67,'[1]Sheet1'!$C$8:$J$257,8,0)</f>
        <v>177768.89</v>
      </c>
      <c r="I67" s="64">
        <f t="shared" si="2"/>
        <v>0.28892444</v>
      </c>
    </row>
    <row r="68" spans="1:9" s="3" customFormat="1" ht="18" customHeight="1">
      <c r="A68" s="26">
        <v>40</v>
      </c>
      <c r="B68" s="65" t="s">
        <v>219</v>
      </c>
      <c r="C68" s="66" t="s">
        <v>220</v>
      </c>
      <c r="D68" s="65" t="s">
        <v>54</v>
      </c>
      <c r="E68" s="67" t="s">
        <v>221</v>
      </c>
      <c r="F68" s="68">
        <v>250000</v>
      </c>
      <c r="G68" s="54">
        <f>VLOOKUP(E68,'[1]Sheet1'!$C$8:$J$257,7,0)</f>
        <v>83168</v>
      </c>
      <c r="H68" s="55">
        <f>VLOOKUP(E68,'[1]Sheet1'!$C$8:$J$257,8,0)</f>
        <v>166832</v>
      </c>
      <c r="I68" s="64">
        <f t="shared" si="2"/>
        <v>0.332672</v>
      </c>
    </row>
    <row r="69" spans="1:9" s="4" customFormat="1" ht="18" customHeight="1">
      <c r="A69" s="53">
        <v>41</v>
      </c>
      <c r="B69" s="27" t="s">
        <v>222</v>
      </c>
      <c r="C69" s="53" t="s">
        <v>223</v>
      </c>
      <c r="D69" s="27" t="s">
        <v>19</v>
      </c>
      <c r="E69" s="26" t="s">
        <v>224</v>
      </c>
      <c r="F69" s="31">
        <v>100000</v>
      </c>
      <c r="G69" s="54">
        <f>VLOOKUP(E69,'[1]Sheet1'!$C$8:$J$257,7,0)</f>
        <v>0</v>
      </c>
      <c r="H69" s="55">
        <f>VLOOKUP(E69,'[1]Sheet1'!$C$8:$J$257,8,0)</f>
        <v>100000</v>
      </c>
      <c r="I69" s="64">
        <f t="shared" si="2"/>
        <v>0</v>
      </c>
    </row>
    <row r="70" spans="1:9" s="2" customFormat="1" ht="18" customHeight="1">
      <c r="A70" s="26">
        <v>42</v>
      </c>
      <c r="B70" s="27" t="s">
        <v>225</v>
      </c>
      <c r="C70" s="53" t="s">
        <v>41</v>
      </c>
      <c r="D70" s="27" t="s">
        <v>42</v>
      </c>
      <c r="E70" s="26" t="s">
        <v>226</v>
      </c>
      <c r="F70" s="31">
        <v>100000</v>
      </c>
      <c r="G70" s="54">
        <f>VLOOKUP(E70,'[1]Sheet1'!$C$8:$J$257,7,0)</f>
        <v>80000</v>
      </c>
      <c r="H70" s="55">
        <f>VLOOKUP(E70,'[1]Sheet1'!$C$8:$J$257,8,0)</f>
        <v>20000</v>
      </c>
      <c r="I70" s="64">
        <f t="shared" si="2"/>
        <v>0.8</v>
      </c>
    </row>
    <row r="71" spans="1:9" s="4" customFormat="1" ht="18" customHeight="1">
      <c r="A71" s="53">
        <v>43</v>
      </c>
      <c r="B71" s="27" t="s">
        <v>227</v>
      </c>
      <c r="C71" s="53" t="s">
        <v>69</v>
      </c>
      <c r="D71" s="27" t="s">
        <v>70</v>
      </c>
      <c r="E71" s="26" t="s">
        <v>228</v>
      </c>
      <c r="F71" s="31">
        <v>100000</v>
      </c>
      <c r="G71" s="54">
        <f>VLOOKUP(E71,'[1]Sheet1'!$C$8:$J$257,7,0)</f>
        <v>0</v>
      </c>
      <c r="H71" s="55">
        <f>VLOOKUP(E71,'[1]Sheet1'!$C$8:$J$257,8,0)</f>
        <v>100000</v>
      </c>
      <c r="I71" s="64">
        <f t="shared" si="2"/>
        <v>0</v>
      </c>
    </row>
    <row r="72" spans="1:9" s="4" customFormat="1" ht="18" customHeight="1">
      <c r="A72" s="26">
        <v>44</v>
      </c>
      <c r="B72" s="27" t="s">
        <v>229</v>
      </c>
      <c r="C72" s="53" t="s">
        <v>230</v>
      </c>
      <c r="D72" s="27" t="s">
        <v>19</v>
      </c>
      <c r="E72" s="26" t="s">
        <v>231</v>
      </c>
      <c r="F72" s="31">
        <v>100000</v>
      </c>
      <c r="G72" s="54">
        <f>VLOOKUP(E72,'[1]Sheet1'!$C$8:$J$257,7,0)</f>
        <v>19600</v>
      </c>
      <c r="H72" s="55">
        <f>VLOOKUP(E72,'[1]Sheet1'!$C$8:$J$257,8,0)</f>
        <v>80400</v>
      </c>
      <c r="I72" s="64">
        <f t="shared" si="2"/>
        <v>0.196</v>
      </c>
    </row>
    <row r="73" spans="1:9" s="4" customFormat="1" ht="18" customHeight="1">
      <c r="A73" s="53">
        <v>45</v>
      </c>
      <c r="B73" s="27" t="s">
        <v>232</v>
      </c>
      <c r="C73" s="53" t="s">
        <v>233</v>
      </c>
      <c r="D73" s="27" t="s">
        <v>42</v>
      </c>
      <c r="E73" s="26" t="s">
        <v>234</v>
      </c>
      <c r="F73" s="31">
        <v>100000</v>
      </c>
      <c r="G73" s="54">
        <f>VLOOKUP(E73,'[1]Sheet1'!$C$8:$J$257,7,0)</f>
        <v>82012.85</v>
      </c>
      <c r="H73" s="55">
        <f>VLOOKUP(E73,'[1]Sheet1'!$C$8:$J$257,8,0)</f>
        <v>17987.15</v>
      </c>
      <c r="I73" s="64">
        <f t="shared" si="2"/>
        <v>0.8201285</v>
      </c>
    </row>
    <row r="74" spans="1:9" s="4" customFormat="1" ht="18" customHeight="1">
      <c r="A74" s="26">
        <v>46</v>
      </c>
      <c r="B74" s="27" t="s">
        <v>235</v>
      </c>
      <c r="C74" s="53" t="s">
        <v>236</v>
      </c>
      <c r="D74" s="27" t="s">
        <v>15</v>
      </c>
      <c r="E74" s="26" t="s">
        <v>237</v>
      </c>
      <c r="F74" s="31">
        <v>150000</v>
      </c>
      <c r="G74" s="54">
        <f>VLOOKUP(E74,'[1]Sheet1'!$C$8:$J$257,7,0)</f>
        <v>3960</v>
      </c>
      <c r="H74" s="55">
        <f>VLOOKUP(E74,'[1]Sheet1'!$C$8:$J$257,8,0)</f>
        <v>146040</v>
      </c>
      <c r="I74" s="64">
        <f t="shared" si="2"/>
        <v>0.0264</v>
      </c>
    </row>
    <row r="75" spans="1:9" s="4" customFormat="1" ht="18" customHeight="1">
      <c r="A75" s="53">
        <v>47</v>
      </c>
      <c r="B75" s="27" t="s">
        <v>238</v>
      </c>
      <c r="C75" s="53" t="s">
        <v>239</v>
      </c>
      <c r="D75" s="27" t="s">
        <v>23</v>
      </c>
      <c r="E75" s="26" t="s">
        <v>240</v>
      </c>
      <c r="F75" s="31">
        <v>240000</v>
      </c>
      <c r="G75" s="54">
        <f>VLOOKUP(E75,'[1]Sheet1'!$C$8:$J$257,7,0)</f>
        <v>146316.56</v>
      </c>
      <c r="H75" s="55">
        <f>VLOOKUP(E75,'[1]Sheet1'!$C$8:$J$257,8,0)</f>
        <v>93683.44</v>
      </c>
      <c r="I75" s="64">
        <f t="shared" si="2"/>
        <v>0.6096523333333334</v>
      </c>
    </row>
    <row r="76" spans="1:9" s="4" customFormat="1" ht="18" customHeight="1">
      <c r="A76" s="26">
        <v>48</v>
      </c>
      <c r="B76" s="27" t="s">
        <v>241</v>
      </c>
      <c r="C76" s="53" t="s">
        <v>230</v>
      </c>
      <c r="D76" s="27" t="s">
        <v>19</v>
      </c>
      <c r="E76" s="26" t="s">
        <v>242</v>
      </c>
      <c r="F76" s="31">
        <v>100000</v>
      </c>
      <c r="G76" s="54">
        <f>VLOOKUP(E76,'[1]Sheet1'!$C$8:$J$257,7,0)</f>
        <v>0</v>
      </c>
      <c r="H76" s="55">
        <f>VLOOKUP(E76,'[1]Sheet1'!$C$8:$J$257,8,0)</f>
        <v>100000</v>
      </c>
      <c r="I76" s="64">
        <f t="shared" si="2"/>
        <v>0</v>
      </c>
    </row>
    <row r="77" spans="1:9" s="4" customFormat="1" ht="18" customHeight="1">
      <c r="A77" s="53">
        <v>49</v>
      </c>
      <c r="B77" s="27" t="s">
        <v>243</v>
      </c>
      <c r="C77" s="53" t="s">
        <v>244</v>
      </c>
      <c r="D77" s="27" t="s">
        <v>15</v>
      </c>
      <c r="E77" s="26" t="s">
        <v>245</v>
      </c>
      <c r="F77" s="31">
        <v>110000</v>
      </c>
      <c r="G77" s="54">
        <f>VLOOKUP(E77,'[1]Sheet1'!$C$8:$J$257,7,0)</f>
        <v>109994.35</v>
      </c>
      <c r="H77" s="55">
        <f>VLOOKUP(E77,'[1]Sheet1'!$C$8:$J$257,8,0)</f>
        <v>5.65</v>
      </c>
      <c r="I77" s="64">
        <f t="shared" si="2"/>
        <v>0.9999486363636364</v>
      </c>
    </row>
    <row r="78" spans="1:9" s="4" customFormat="1" ht="18" customHeight="1">
      <c r="A78" s="26">
        <v>50</v>
      </c>
      <c r="B78" s="27" t="s">
        <v>246</v>
      </c>
      <c r="C78" s="53" t="s">
        <v>69</v>
      </c>
      <c r="D78" s="27" t="s">
        <v>70</v>
      </c>
      <c r="E78" s="26" t="s">
        <v>247</v>
      </c>
      <c r="F78" s="31">
        <v>70000</v>
      </c>
      <c r="G78" s="54">
        <f>VLOOKUP(E78,'[1]Sheet1'!$C$8:$J$257,7,0)</f>
        <v>29300</v>
      </c>
      <c r="H78" s="55">
        <f>VLOOKUP(E78,'[1]Sheet1'!$C$8:$J$257,8,0)</f>
        <v>40700</v>
      </c>
      <c r="I78" s="64">
        <f t="shared" si="2"/>
        <v>0.4185714285714286</v>
      </c>
    </row>
    <row r="79" spans="1:9" s="4" customFormat="1" ht="18" customHeight="1">
      <c r="A79" s="53">
        <v>51</v>
      </c>
      <c r="B79" s="34" t="s">
        <v>248</v>
      </c>
      <c r="C79" s="26" t="s">
        <v>249</v>
      </c>
      <c r="D79" s="34" t="s">
        <v>58</v>
      </c>
      <c r="E79" s="26" t="s">
        <v>250</v>
      </c>
      <c r="F79" s="31">
        <v>150000</v>
      </c>
      <c r="G79" s="54">
        <f>VLOOKUP(E79,'[1]Sheet1'!$C$8:$J$257,7,0)</f>
        <v>123914.18</v>
      </c>
      <c r="H79" s="55">
        <f>VLOOKUP(E79,'[1]Sheet1'!$C$8:$J$257,8,0)</f>
        <v>26085.82</v>
      </c>
      <c r="I79" s="64">
        <f t="shared" si="2"/>
        <v>0.8260945333333333</v>
      </c>
    </row>
    <row r="80" spans="1:9" s="4" customFormat="1" ht="18" customHeight="1">
      <c r="A80" s="26">
        <v>52</v>
      </c>
      <c r="B80" s="27" t="s">
        <v>251</v>
      </c>
      <c r="C80" s="53" t="s">
        <v>252</v>
      </c>
      <c r="D80" s="27" t="s">
        <v>70</v>
      </c>
      <c r="E80" s="26" t="s">
        <v>253</v>
      </c>
      <c r="F80" s="31">
        <v>150000</v>
      </c>
      <c r="G80" s="54">
        <f>VLOOKUP(E80,'[1]Sheet1'!$C$8:$J$257,7,0)</f>
        <v>149994.17</v>
      </c>
      <c r="H80" s="55">
        <f>VLOOKUP(E80,'[1]Sheet1'!$C$8:$J$257,8,0)</f>
        <v>5.83</v>
      </c>
      <c r="I80" s="64">
        <f t="shared" si="2"/>
        <v>0.9999611333333335</v>
      </c>
    </row>
    <row r="81" spans="1:9" s="4" customFormat="1" ht="18" customHeight="1">
      <c r="A81" s="53">
        <v>53</v>
      </c>
      <c r="B81" s="27" t="s">
        <v>254</v>
      </c>
      <c r="C81" s="53" t="s">
        <v>255</v>
      </c>
      <c r="D81" s="27" t="s">
        <v>54</v>
      </c>
      <c r="E81" s="26" t="s">
        <v>256</v>
      </c>
      <c r="F81" s="31">
        <v>150000</v>
      </c>
      <c r="G81" s="54">
        <f>VLOOKUP(E81,'[1]Sheet1'!$C$8:$J$257,7,0)</f>
        <v>78623.94</v>
      </c>
      <c r="H81" s="55">
        <f>VLOOKUP(E81,'[1]Sheet1'!$C$8:$J$257,8,0)</f>
        <v>71376.06</v>
      </c>
      <c r="I81" s="64">
        <f t="shared" si="2"/>
        <v>0.5241596000000001</v>
      </c>
    </row>
    <row r="82" spans="1:9" s="4" customFormat="1" ht="18" customHeight="1">
      <c r="A82" s="26">
        <v>54</v>
      </c>
      <c r="B82" s="27" t="s">
        <v>257</v>
      </c>
      <c r="C82" s="53" t="s">
        <v>258</v>
      </c>
      <c r="D82" s="27" t="s">
        <v>58</v>
      </c>
      <c r="E82" s="26" t="s">
        <v>259</v>
      </c>
      <c r="F82" s="31">
        <v>140000</v>
      </c>
      <c r="G82" s="54">
        <f>VLOOKUP(E82,'[1]Sheet1'!$C$8:$J$257,7,0)</f>
        <v>2056</v>
      </c>
      <c r="H82" s="55">
        <f>VLOOKUP(E82,'[1]Sheet1'!$C$8:$J$257,8,0)</f>
        <v>137944</v>
      </c>
      <c r="I82" s="64">
        <f t="shared" si="2"/>
        <v>0.014685714285714286</v>
      </c>
    </row>
    <row r="83" spans="1:9" s="4" customFormat="1" ht="18" customHeight="1">
      <c r="A83" s="21" t="s">
        <v>260</v>
      </c>
      <c r="B83" s="47" t="s">
        <v>261</v>
      </c>
      <c r="C83" s="48"/>
      <c r="D83" s="43" t="s">
        <v>262</v>
      </c>
      <c r="E83" s="43"/>
      <c r="F83" s="44">
        <v>8000000</v>
      </c>
      <c r="G83" s="24">
        <f>SUM(G84:G90)</f>
        <v>3346614.0999999996</v>
      </c>
      <c r="H83" s="46">
        <f>SUM(H84:H90)</f>
        <v>4653385.9</v>
      </c>
      <c r="I83" s="60">
        <f t="shared" si="2"/>
        <v>0.41832676249999995</v>
      </c>
    </row>
    <row r="84" spans="1:9" s="4" customFormat="1" ht="18" customHeight="1">
      <c r="A84" s="26">
        <v>55</v>
      </c>
      <c r="B84" s="27" t="s">
        <v>263</v>
      </c>
      <c r="C84" s="53" t="s">
        <v>264</v>
      </c>
      <c r="D84" s="27" t="s">
        <v>265</v>
      </c>
      <c r="E84" s="26" t="s">
        <v>266</v>
      </c>
      <c r="F84" s="31">
        <v>1600000</v>
      </c>
      <c r="G84" s="54">
        <f>VLOOKUP(E84,'[1]Sheet1'!$C$8:$J$257,7,0)</f>
        <v>1600000</v>
      </c>
      <c r="H84" s="55">
        <f>VLOOKUP(E84,'[1]Sheet1'!$C$8:$J$257,8,0)</f>
        <v>0</v>
      </c>
      <c r="I84" s="74">
        <f t="shared" si="2"/>
        <v>1</v>
      </c>
    </row>
    <row r="85" spans="1:9" s="4" customFormat="1" ht="18" customHeight="1">
      <c r="A85" s="53">
        <v>57</v>
      </c>
      <c r="B85" s="27" t="s">
        <v>267</v>
      </c>
      <c r="C85" s="53" t="s">
        <v>264</v>
      </c>
      <c r="D85" s="27" t="s">
        <v>265</v>
      </c>
      <c r="E85" s="26" t="s">
        <v>268</v>
      </c>
      <c r="F85" s="31">
        <v>210000</v>
      </c>
      <c r="G85" s="54">
        <f>VLOOKUP(E85,'[1]Sheet1'!$C$8:$J$257,7,0)</f>
        <v>36798.83</v>
      </c>
      <c r="H85" s="55">
        <f>VLOOKUP(E85,'[1]Sheet1'!$C$8:$J$257,8,0)</f>
        <v>173201.17</v>
      </c>
      <c r="I85" s="74">
        <f t="shared" si="2"/>
        <v>0.1752325238095238</v>
      </c>
    </row>
    <row r="86" spans="1:9" s="4" customFormat="1" ht="18" customHeight="1">
      <c r="A86" s="26">
        <v>58</v>
      </c>
      <c r="B86" s="27" t="s">
        <v>269</v>
      </c>
      <c r="C86" s="53" t="s">
        <v>264</v>
      </c>
      <c r="D86" s="27" t="s">
        <v>265</v>
      </c>
      <c r="E86" s="26" t="s">
        <v>270</v>
      </c>
      <c r="F86" s="31">
        <v>740000</v>
      </c>
      <c r="G86" s="54">
        <f>VLOOKUP(E86,'[1]Sheet1'!$C$8:$J$257,7,0)</f>
        <v>161002.42</v>
      </c>
      <c r="H86" s="55">
        <f>VLOOKUP(E86,'[1]Sheet1'!$C$8:$J$257,8,0)</f>
        <v>578997.58</v>
      </c>
      <c r="I86" s="74">
        <f t="shared" si="2"/>
        <v>0.21757083783783784</v>
      </c>
    </row>
    <row r="87" spans="1:9" s="3" customFormat="1" ht="18" customHeight="1">
      <c r="A87" s="53">
        <v>59</v>
      </c>
      <c r="B87" s="27" t="s">
        <v>271</v>
      </c>
      <c r="C87" s="53" t="s">
        <v>264</v>
      </c>
      <c r="D87" s="27" t="s">
        <v>265</v>
      </c>
      <c r="E87" s="26" t="s">
        <v>272</v>
      </c>
      <c r="F87" s="31">
        <v>240000</v>
      </c>
      <c r="G87" s="54">
        <f>VLOOKUP(E87,'[1]Sheet1'!$C$8:$J$257,7,0)</f>
        <v>29063.99</v>
      </c>
      <c r="H87" s="55">
        <f>VLOOKUP(E87,'[1]Sheet1'!$C$8:$J$257,8,0)</f>
        <v>210936.01</v>
      </c>
      <c r="I87" s="74">
        <f t="shared" si="2"/>
        <v>0.12109995833333334</v>
      </c>
    </row>
    <row r="88" spans="1:9" s="4" customFormat="1" ht="18" customHeight="1">
      <c r="A88" s="26">
        <v>60</v>
      </c>
      <c r="B88" s="27" t="s">
        <v>273</v>
      </c>
      <c r="C88" s="53" t="s">
        <v>264</v>
      </c>
      <c r="D88" s="27" t="s">
        <v>265</v>
      </c>
      <c r="E88" s="26" t="s">
        <v>274</v>
      </c>
      <c r="F88" s="31">
        <v>60000</v>
      </c>
      <c r="G88" s="54">
        <f>VLOOKUP(E88,'[1]Sheet1'!$C$8:$J$257,7,0)</f>
        <v>15731.93</v>
      </c>
      <c r="H88" s="55">
        <f>VLOOKUP(E88,'[1]Sheet1'!$C$8:$J$257,8,0)</f>
        <v>44268.07</v>
      </c>
      <c r="I88" s="74">
        <f t="shared" si="2"/>
        <v>0.2621988333333333</v>
      </c>
    </row>
    <row r="89" spans="1:9" s="4" customFormat="1" ht="18" customHeight="1">
      <c r="A89" s="26">
        <v>61</v>
      </c>
      <c r="B89" s="27" t="s">
        <v>275</v>
      </c>
      <c r="C89" s="53" t="s">
        <v>264</v>
      </c>
      <c r="D89" s="27" t="s">
        <v>276</v>
      </c>
      <c r="E89" s="26" t="s">
        <v>277</v>
      </c>
      <c r="F89" s="31">
        <v>150000</v>
      </c>
      <c r="G89" s="54">
        <f>VLOOKUP(E89,'[1]Sheet1'!$C$8:$J$257,7,0)</f>
        <v>57107.78</v>
      </c>
      <c r="H89" s="55">
        <f>VLOOKUP(E89,'[1]Sheet1'!$C$8:$J$257,8,0)</f>
        <v>92892.22</v>
      </c>
      <c r="I89" s="74">
        <f t="shared" si="2"/>
        <v>0.38071853333333333</v>
      </c>
    </row>
    <row r="90" spans="1:9" s="4" customFormat="1" ht="18" customHeight="1">
      <c r="A90" s="26">
        <v>62</v>
      </c>
      <c r="B90" s="27" t="s">
        <v>278</v>
      </c>
      <c r="C90" s="53" t="s">
        <v>279</v>
      </c>
      <c r="D90" s="27" t="s">
        <v>280</v>
      </c>
      <c r="E90" s="26" t="s">
        <v>281</v>
      </c>
      <c r="F90" s="31">
        <v>5000000</v>
      </c>
      <c r="G90" s="54">
        <f>VLOOKUP(E90,'[1]Sheet1'!$C$8:$J$257,7,0)</f>
        <v>1446909.15</v>
      </c>
      <c r="H90" s="55">
        <f>VLOOKUP(E90,'[1]Sheet1'!$C$8:$J$257,8,0)</f>
        <v>3553090.85</v>
      </c>
      <c r="I90" s="74">
        <f t="shared" si="2"/>
        <v>0.28938183</v>
      </c>
    </row>
    <row r="91" spans="1:9" s="4" customFormat="1" ht="18" customHeight="1">
      <c r="A91" s="21" t="s">
        <v>282</v>
      </c>
      <c r="B91" s="47" t="s">
        <v>283</v>
      </c>
      <c r="C91" s="48"/>
      <c r="D91" s="43" t="s">
        <v>284</v>
      </c>
      <c r="E91" s="43"/>
      <c r="F91" s="44">
        <v>3000000</v>
      </c>
      <c r="G91" s="24">
        <f>SUM(G92:G107)</f>
        <v>394078.77999999997</v>
      </c>
      <c r="H91" s="46">
        <f>SUM(H92:H107)</f>
        <v>2605921.22</v>
      </c>
      <c r="I91" s="60">
        <f t="shared" si="2"/>
        <v>0.13135959333333333</v>
      </c>
    </row>
    <row r="92" spans="1:9" s="4" customFormat="1" ht="18" customHeight="1">
      <c r="A92" s="26">
        <v>63</v>
      </c>
      <c r="B92" s="27" t="s">
        <v>285</v>
      </c>
      <c r="C92" s="53" t="s">
        <v>286</v>
      </c>
      <c r="D92" s="27" t="s">
        <v>284</v>
      </c>
      <c r="E92" s="26" t="s">
        <v>287</v>
      </c>
      <c r="F92" s="31">
        <v>150000</v>
      </c>
      <c r="G92" s="54">
        <f>VLOOKUP(E92,'[1]Sheet1'!$C$8:$J$257,7,0)</f>
        <v>47135.54</v>
      </c>
      <c r="H92" s="55">
        <f>VLOOKUP(E92,'[1]Sheet1'!$C$8:$J$257,8,0)</f>
        <v>102864.46</v>
      </c>
      <c r="I92" s="74">
        <f t="shared" si="2"/>
        <v>0.31423693333333336</v>
      </c>
    </row>
    <row r="93" spans="1:9" s="4" customFormat="1" ht="18" customHeight="1">
      <c r="A93" s="26">
        <v>64</v>
      </c>
      <c r="B93" s="34" t="s">
        <v>288</v>
      </c>
      <c r="C93" s="26" t="s">
        <v>217</v>
      </c>
      <c r="D93" s="34" t="s">
        <v>15</v>
      </c>
      <c r="E93" s="26" t="s">
        <v>289</v>
      </c>
      <c r="F93" s="31">
        <v>300000</v>
      </c>
      <c r="G93" s="54">
        <f>VLOOKUP(E93,'[1]Sheet1'!$C$8:$J$257,7,0)</f>
        <v>0</v>
      </c>
      <c r="H93" s="55">
        <f>VLOOKUP(E93,'[1]Sheet1'!$C$8:$J$257,8,0)</f>
        <v>300000</v>
      </c>
      <c r="I93" s="74">
        <f aca="true" t="shared" si="3" ref="I93:I110">G93/F93</f>
        <v>0</v>
      </c>
    </row>
    <row r="94" spans="1:9" s="4" customFormat="1" ht="18" customHeight="1">
      <c r="A94" s="26">
        <v>65</v>
      </c>
      <c r="B94" s="34" t="s">
        <v>290</v>
      </c>
      <c r="C94" s="26" t="s">
        <v>291</v>
      </c>
      <c r="D94" s="34" t="s">
        <v>19</v>
      </c>
      <c r="E94" s="26" t="s">
        <v>292</v>
      </c>
      <c r="F94" s="31">
        <v>300000</v>
      </c>
      <c r="G94" s="54">
        <f>VLOOKUP(E94,'[1]Sheet1'!$C$8:$J$257,7,0)</f>
        <v>8875</v>
      </c>
      <c r="H94" s="55">
        <f>VLOOKUP(E94,'[1]Sheet1'!$C$8:$J$257,8,0)</f>
        <v>291125</v>
      </c>
      <c r="I94" s="74">
        <f t="shared" si="3"/>
        <v>0.029583333333333333</v>
      </c>
    </row>
    <row r="95" spans="1:9" s="4" customFormat="1" ht="18" customHeight="1">
      <c r="A95" s="26">
        <v>66</v>
      </c>
      <c r="B95" s="27" t="s">
        <v>293</v>
      </c>
      <c r="C95" s="53" t="s">
        <v>294</v>
      </c>
      <c r="D95" s="27" t="s">
        <v>23</v>
      </c>
      <c r="E95" s="26" t="s">
        <v>295</v>
      </c>
      <c r="F95" s="31">
        <v>300000</v>
      </c>
      <c r="G95" s="54">
        <f>VLOOKUP(E95,'[1]Sheet1'!$C$8:$J$257,7,0)</f>
        <v>109906.04</v>
      </c>
      <c r="H95" s="55">
        <f>VLOOKUP(E95,'[1]Sheet1'!$C$8:$J$257,8,0)</f>
        <v>190093.96</v>
      </c>
      <c r="I95" s="74">
        <f t="shared" si="3"/>
        <v>0.3663534666666666</v>
      </c>
    </row>
    <row r="96" spans="1:9" s="4" customFormat="1" ht="18" customHeight="1">
      <c r="A96" s="26">
        <v>67</v>
      </c>
      <c r="B96" s="27" t="s">
        <v>296</v>
      </c>
      <c r="C96" s="53" t="s">
        <v>297</v>
      </c>
      <c r="D96" s="27" t="s">
        <v>70</v>
      </c>
      <c r="E96" s="26" t="s">
        <v>298</v>
      </c>
      <c r="F96" s="31">
        <v>1000000</v>
      </c>
      <c r="G96" s="54">
        <f>VLOOKUP(E96,'[1]Sheet1'!$C$8:$J$257,7,0)</f>
        <v>9872</v>
      </c>
      <c r="H96" s="55">
        <f>VLOOKUP(E96,'[1]Sheet1'!$C$8:$J$257,8,0)</f>
        <v>990128</v>
      </c>
      <c r="I96" s="74">
        <f t="shared" si="3"/>
        <v>0.009872</v>
      </c>
    </row>
    <row r="97" spans="1:9" s="4" customFormat="1" ht="18" customHeight="1">
      <c r="A97" s="26">
        <v>68</v>
      </c>
      <c r="B97" s="27" t="s">
        <v>299</v>
      </c>
      <c r="C97" s="53" t="s">
        <v>300</v>
      </c>
      <c r="D97" s="27" t="s">
        <v>15</v>
      </c>
      <c r="E97" s="26" t="s">
        <v>301</v>
      </c>
      <c r="F97" s="31">
        <v>150000</v>
      </c>
      <c r="G97" s="54">
        <f>VLOOKUP(E97,'[1]Sheet1'!$C$8:$J$257,7,0)</f>
        <v>0</v>
      </c>
      <c r="H97" s="55">
        <f>VLOOKUP(E97,'[1]Sheet1'!$C$8:$J$257,8,0)</f>
        <v>150000</v>
      </c>
      <c r="I97" s="74">
        <f t="shared" si="3"/>
        <v>0</v>
      </c>
    </row>
    <row r="98" spans="1:9" s="4" customFormat="1" ht="18" customHeight="1">
      <c r="A98" s="26">
        <v>69</v>
      </c>
      <c r="B98" s="27" t="s">
        <v>302</v>
      </c>
      <c r="C98" s="53" t="s">
        <v>303</v>
      </c>
      <c r="D98" s="27" t="s">
        <v>27</v>
      </c>
      <c r="E98" s="26" t="s">
        <v>304</v>
      </c>
      <c r="F98" s="31">
        <v>150000</v>
      </c>
      <c r="G98" s="54">
        <f>VLOOKUP(E98,'[1]Sheet1'!$C$8:$J$257,7,0)</f>
        <v>13635.28</v>
      </c>
      <c r="H98" s="55">
        <f>VLOOKUP(E98,'[1]Sheet1'!$C$8:$J$257,8,0)</f>
        <v>136364.72</v>
      </c>
      <c r="I98" s="74">
        <f t="shared" si="3"/>
        <v>0.09090186666666666</v>
      </c>
    </row>
    <row r="99" spans="1:9" s="4" customFormat="1" ht="18" customHeight="1">
      <c r="A99" s="26">
        <v>70</v>
      </c>
      <c r="B99" s="27" t="s">
        <v>305</v>
      </c>
      <c r="C99" s="53" t="s">
        <v>294</v>
      </c>
      <c r="D99" s="27" t="s">
        <v>23</v>
      </c>
      <c r="E99" s="26" t="s">
        <v>306</v>
      </c>
      <c r="F99" s="31">
        <v>100000</v>
      </c>
      <c r="G99" s="54">
        <f>VLOOKUP(E99,'[1]Sheet1'!$C$8:$J$257,7,0)</f>
        <v>52657.92</v>
      </c>
      <c r="H99" s="55">
        <f>VLOOKUP(E99,'[1]Sheet1'!$C$8:$J$257,8,0)</f>
        <v>47342.08</v>
      </c>
      <c r="I99" s="74">
        <f t="shared" si="3"/>
        <v>0.5265792</v>
      </c>
    </row>
    <row r="100" spans="1:9" s="4" customFormat="1" ht="18" customHeight="1">
      <c r="A100" s="26">
        <v>71</v>
      </c>
      <c r="B100" s="34" t="s">
        <v>307</v>
      </c>
      <c r="C100" s="26" t="s">
        <v>308</v>
      </c>
      <c r="D100" s="34" t="s">
        <v>31</v>
      </c>
      <c r="E100" s="26" t="s">
        <v>309</v>
      </c>
      <c r="F100" s="31">
        <v>100000</v>
      </c>
      <c r="G100" s="54">
        <f>VLOOKUP(E100,'[1]Sheet1'!$C$8:$J$257,7,0)</f>
        <v>0</v>
      </c>
      <c r="H100" s="55">
        <f>VLOOKUP(E100,'[1]Sheet1'!$C$8:$J$257,8,0)</f>
        <v>100000</v>
      </c>
      <c r="I100" s="74">
        <f t="shared" si="3"/>
        <v>0</v>
      </c>
    </row>
    <row r="101" spans="1:9" s="4" customFormat="1" ht="18" customHeight="1">
      <c r="A101" s="26">
        <v>72</v>
      </c>
      <c r="B101" s="27" t="s">
        <v>310</v>
      </c>
      <c r="C101" s="53" t="s">
        <v>311</v>
      </c>
      <c r="D101" s="27" t="s">
        <v>23</v>
      </c>
      <c r="E101" s="26" t="s">
        <v>312</v>
      </c>
      <c r="F101" s="31">
        <v>100000</v>
      </c>
      <c r="G101" s="54">
        <f>VLOOKUP(E101,'[1]Sheet1'!$C$8:$J$257,7,0)</f>
        <v>0</v>
      </c>
      <c r="H101" s="55">
        <f>VLOOKUP(E101,'[1]Sheet1'!$C$8:$J$257,8,0)</f>
        <v>100000</v>
      </c>
      <c r="I101" s="74">
        <f t="shared" si="3"/>
        <v>0</v>
      </c>
    </row>
    <row r="102" spans="1:9" s="3" customFormat="1" ht="18" customHeight="1">
      <c r="A102" s="26">
        <v>73</v>
      </c>
      <c r="B102" s="27" t="s">
        <v>313</v>
      </c>
      <c r="C102" s="53" t="s">
        <v>314</v>
      </c>
      <c r="D102" s="27" t="s">
        <v>15</v>
      </c>
      <c r="E102" s="26" t="s">
        <v>315</v>
      </c>
      <c r="F102" s="31">
        <v>100000</v>
      </c>
      <c r="G102" s="54">
        <f>VLOOKUP(E102,'[1]Sheet1'!$C$8:$J$257,7,0)</f>
        <v>3000</v>
      </c>
      <c r="H102" s="55">
        <f>VLOOKUP(E102,'[1]Sheet1'!$C$8:$J$257,8,0)</f>
        <v>97000</v>
      </c>
      <c r="I102" s="74">
        <f t="shared" si="3"/>
        <v>0.03</v>
      </c>
    </row>
    <row r="103" spans="1:9" s="3" customFormat="1" ht="18" customHeight="1">
      <c r="A103" s="26">
        <v>74</v>
      </c>
      <c r="B103" s="27" t="s">
        <v>316</v>
      </c>
      <c r="C103" s="53" t="s">
        <v>317</v>
      </c>
      <c r="D103" s="27" t="s">
        <v>50</v>
      </c>
      <c r="E103" s="26" t="s">
        <v>318</v>
      </c>
      <c r="F103" s="31">
        <v>50000</v>
      </c>
      <c r="G103" s="54">
        <f>VLOOKUP(E103,'[1]Sheet1'!$C$8:$J$257,7,0)</f>
        <v>34878</v>
      </c>
      <c r="H103" s="55">
        <f>VLOOKUP(E103,'[1]Sheet1'!$C$8:$J$257,8,0)</f>
        <v>15122</v>
      </c>
      <c r="I103" s="74">
        <f t="shared" si="3"/>
        <v>0.69756</v>
      </c>
    </row>
    <row r="104" spans="1:9" s="3" customFormat="1" ht="18" customHeight="1">
      <c r="A104" s="26">
        <v>75</v>
      </c>
      <c r="B104" s="34" t="s">
        <v>319</v>
      </c>
      <c r="C104" s="26" t="s">
        <v>110</v>
      </c>
      <c r="D104" s="34" t="s">
        <v>111</v>
      </c>
      <c r="E104" s="26" t="s">
        <v>320</v>
      </c>
      <c r="F104" s="31">
        <v>50000</v>
      </c>
      <c r="G104" s="54">
        <f>VLOOKUP(E104,'[1]Sheet1'!$C$8:$J$257,7,0)</f>
        <v>50000</v>
      </c>
      <c r="H104" s="55">
        <f>VLOOKUP(E104,'[1]Sheet1'!$C$8:$J$257,8,0)</f>
        <v>0</v>
      </c>
      <c r="I104" s="74">
        <f t="shared" si="3"/>
        <v>1</v>
      </c>
    </row>
    <row r="105" spans="1:9" s="4" customFormat="1" ht="18" customHeight="1">
      <c r="A105" s="26">
        <v>76</v>
      </c>
      <c r="B105" s="27" t="s">
        <v>321</v>
      </c>
      <c r="C105" s="53" t="s">
        <v>322</v>
      </c>
      <c r="D105" s="27" t="s">
        <v>42</v>
      </c>
      <c r="E105" s="26" t="s">
        <v>323</v>
      </c>
      <c r="F105" s="31">
        <v>50000</v>
      </c>
      <c r="G105" s="54">
        <f>VLOOKUP(E105,'[1]Sheet1'!$C$8:$J$257,7,0)</f>
        <v>0</v>
      </c>
      <c r="H105" s="55">
        <f>VLOOKUP(E105,'[1]Sheet1'!$C$8:$J$257,8,0)</f>
        <v>50000</v>
      </c>
      <c r="I105" s="74">
        <f t="shared" si="3"/>
        <v>0</v>
      </c>
    </row>
    <row r="106" spans="1:9" s="4" customFormat="1" ht="18" customHeight="1">
      <c r="A106" s="26">
        <v>77</v>
      </c>
      <c r="B106" s="34" t="s">
        <v>324</v>
      </c>
      <c r="C106" s="26" t="s">
        <v>249</v>
      </c>
      <c r="D106" s="34" t="s">
        <v>58</v>
      </c>
      <c r="E106" s="26" t="s">
        <v>325</v>
      </c>
      <c r="F106" s="31">
        <v>50000</v>
      </c>
      <c r="G106" s="54">
        <f>VLOOKUP(E106,'[1]Sheet1'!$C$8:$J$257,7,0)</f>
        <v>14650</v>
      </c>
      <c r="H106" s="55">
        <f>VLOOKUP(E106,'[1]Sheet1'!$C$8:$J$257,8,0)</f>
        <v>35350</v>
      </c>
      <c r="I106" s="74">
        <f t="shared" si="3"/>
        <v>0.293</v>
      </c>
    </row>
    <row r="107" spans="1:9" s="4" customFormat="1" ht="18" customHeight="1">
      <c r="A107" s="26">
        <v>78</v>
      </c>
      <c r="B107" s="27" t="s">
        <v>326</v>
      </c>
      <c r="C107" s="53" t="s">
        <v>255</v>
      </c>
      <c r="D107" s="27" t="s">
        <v>54</v>
      </c>
      <c r="E107" s="26" t="s">
        <v>327</v>
      </c>
      <c r="F107" s="31">
        <v>50000</v>
      </c>
      <c r="G107" s="54">
        <f>VLOOKUP(E107,'[1]Sheet1'!$C$8:$J$257,7,0)</f>
        <v>49469</v>
      </c>
      <c r="H107" s="55">
        <f>VLOOKUP(E107,'[1]Sheet1'!$C$8:$J$257,8,0)</f>
        <v>531</v>
      </c>
      <c r="I107" s="74">
        <f t="shared" si="3"/>
        <v>0.98938</v>
      </c>
    </row>
    <row r="108" spans="1:9" s="2" customFormat="1" ht="21" customHeight="1">
      <c r="A108" s="21" t="s">
        <v>328</v>
      </c>
      <c r="B108" s="22" t="s">
        <v>329</v>
      </c>
      <c r="C108" s="69"/>
      <c r="D108" s="21" t="s">
        <v>330</v>
      </c>
      <c r="E108" s="21"/>
      <c r="F108" s="19">
        <v>101600000</v>
      </c>
      <c r="G108" s="24">
        <f>G109+G205</f>
        <v>36495623.359999985</v>
      </c>
      <c r="H108" s="25">
        <f>H109+H205</f>
        <v>65104376.64000001</v>
      </c>
      <c r="I108" s="75">
        <f t="shared" si="3"/>
        <v>0.3592088913385825</v>
      </c>
    </row>
    <row r="109" spans="1:9" s="2" customFormat="1" ht="21" customHeight="1">
      <c r="A109" s="21" t="s">
        <v>100</v>
      </c>
      <c r="B109" s="47" t="s">
        <v>331</v>
      </c>
      <c r="C109" s="48"/>
      <c r="D109" s="49" t="s">
        <v>330</v>
      </c>
      <c r="E109" s="49"/>
      <c r="F109" s="50">
        <v>78000000</v>
      </c>
      <c r="G109" s="51">
        <f>SUM(G110:G204)</f>
        <v>36474249.359999985</v>
      </c>
      <c r="H109" s="52">
        <f>SUM(H110:H204)</f>
        <v>41525750.64000001</v>
      </c>
      <c r="I109" s="61">
        <f t="shared" si="3"/>
        <v>0.46761858153846136</v>
      </c>
    </row>
    <row r="110" spans="1:9" s="4" customFormat="1" ht="18" customHeight="1">
      <c r="A110" s="53">
        <v>1</v>
      </c>
      <c r="B110" s="70" t="s">
        <v>332</v>
      </c>
      <c r="C110" s="71" t="s">
        <v>333</v>
      </c>
      <c r="D110" s="29" t="s">
        <v>330</v>
      </c>
      <c r="E110" s="72" t="s">
        <v>334</v>
      </c>
      <c r="F110" s="31">
        <v>57454455</v>
      </c>
      <c r="G110" s="54">
        <f>VLOOKUP(E110,'[1]Sheet1'!$C$8:$J$257,7,0)</f>
        <v>29094796.2</v>
      </c>
      <c r="H110" s="55">
        <f>VLOOKUP(E110,'[1]Sheet1'!$C$8:$J$257,8,0)</f>
        <v>27140658.8</v>
      </c>
      <c r="I110" s="76">
        <f t="shared" si="3"/>
        <v>0.50639756655946</v>
      </c>
    </row>
    <row r="111" spans="1:9" s="4" customFormat="1" ht="18" customHeight="1">
      <c r="A111" s="53">
        <v>2</v>
      </c>
      <c r="B111" s="27" t="s">
        <v>335</v>
      </c>
      <c r="C111" s="26" t="s">
        <v>336</v>
      </c>
      <c r="D111" s="29" t="s">
        <v>74</v>
      </c>
      <c r="E111" s="30" t="s">
        <v>337</v>
      </c>
      <c r="F111" s="31">
        <v>19998</v>
      </c>
      <c r="G111" s="54">
        <f>VLOOKUP(E111,'[1]Sheet1'!$C$8:$J$257,7,0)</f>
        <v>19998</v>
      </c>
      <c r="H111" s="55">
        <f>VLOOKUP(E111,'[1]Sheet1'!$C$8:$J$257,8,0)</f>
        <v>0</v>
      </c>
      <c r="I111" s="76">
        <f aca="true" t="shared" si="4" ref="I111:I142">G111/F111</f>
        <v>1</v>
      </c>
    </row>
    <row r="112" spans="1:9" s="3" customFormat="1" ht="18" customHeight="1">
      <c r="A112" s="53">
        <v>3</v>
      </c>
      <c r="B112" s="27" t="s">
        <v>338</v>
      </c>
      <c r="C112" s="26" t="s">
        <v>339</v>
      </c>
      <c r="D112" s="29" t="s">
        <v>42</v>
      </c>
      <c r="E112" s="30" t="s">
        <v>340</v>
      </c>
      <c r="F112" s="31">
        <v>100000</v>
      </c>
      <c r="G112" s="54">
        <f>VLOOKUP(E112,'[1]Sheet1'!$C$8:$J$257,7,0)</f>
        <v>59522.6</v>
      </c>
      <c r="H112" s="55">
        <f>VLOOKUP(E112,'[1]Sheet1'!$C$8:$J$257,8,0)</f>
        <v>40477.4</v>
      </c>
      <c r="I112" s="76">
        <f t="shared" si="4"/>
        <v>0.595226</v>
      </c>
    </row>
    <row r="113" spans="1:9" s="4" customFormat="1" ht="18" customHeight="1">
      <c r="A113" s="53">
        <v>4</v>
      </c>
      <c r="B113" s="27" t="s">
        <v>341</v>
      </c>
      <c r="C113" s="26" t="s">
        <v>342</v>
      </c>
      <c r="D113" s="29" t="s">
        <v>15</v>
      </c>
      <c r="E113" s="30" t="s">
        <v>343</v>
      </c>
      <c r="F113" s="31">
        <v>100000</v>
      </c>
      <c r="G113" s="54">
        <f>VLOOKUP(E113,'[1]Sheet1'!$C$8:$J$257,7,0)</f>
        <v>28301.55</v>
      </c>
      <c r="H113" s="55">
        <f>VLOOKUP(E113,'[1]Sheet1'!$C$8:$J$257,8,0)</f>
        <v>71698.45</v>
      </c>
      <c r="I113" s="76">
        <f t="shared" si="4"/>
        <v>0.2830155</v>
      </c>
    </row>
    <row r="114" spans="1:9" s="4" customFormat="1" ht="18" customHeight="1">
      <c r="A114" s="53">
        <v>5</v>
      </c>
      <c r="B114" s="27" t="s">
        <v>344</v>
      </c>
      <c r="C114" s="26" t="s">
        <v>345</v>
      </c>
      <c r="D114" s="29" t="s">
        <v>15</v>
      </c>
      <c r="E114" s="30" t="s">
        <v>346</v>
      </c>
      <c r="F114" s="31">
        <v>50000</v>
      </c>
      <c r="G114" s="54">
        <f>VLOOKUP(E114,'[1]Sheet1'!$C$8:$J$257,7,0)</f>
        <v>48531</v>
      </c>
      <c r="H114" s="55">
        <f>VLOOKUP(E114,'[1]Sheet1'!$C$8:$J$257,8,0)</f>
        <v>1469</v>
      </c>
      <c r="I114" s="76">
        <f t="shared" si="4"/>
        <v>0.97062</v>
      </c>
    </row>
    <row r="115" spans="1:9" s="4" customFormat="1" ht="18" customHeight="1">
      <c r="A115" s="53">
        <v>6</v>
      </c>
      <c r="B115" s="27" t="s">
        <v>347</v>
      </c>
      <c r="C115" s="26" t="s">
        <v>297</v>
      </c>
      <c r="D115" s="29" t="s">
        <v>70</v>
      </c>
      <c r="E115" s="30" t="s">
        <v>348</v>
      </c>
      <c r="F115" s="31">
        <v>1000000</v>
      </c>
      <c r="G115" s="54">
        <f>VLOOKUP(E115,'[1]Sheet1'!$C$8:$J$257,7,0)</f>
        <v>520356.56</v>
      </c>
      <c r="H115" s="55">
        <f>VLOOKUP(E115,'[1]Sheet1'!$C$8:$J$257,8,0)</f>
        <v>479643.44</v>
      </c>
      <c r="I115" s="76">
        <f t="shared" si="4"/>
        <v>0.52035656</v>
      </c>
    </row>
    <row r="116" spans="1:9" s="4" customFormat="1" ht="18" customHeight="1">
      <c r="A116" s="53">
        <v>7</v>
      </c>
      <c r="B116" s="27" t="s">
        <v>349</v>
      </c>
      <c r="C116" s="26" t="s">
        <v>350</v>
      </c>
      <c r="D116" s="29" t="s">
        <v>70</v>
      </c>
      <c r="E116" s="30" t="s">
        <v>351</v>
      </c>
      <c r="F116" s="31">
        <v>240000</v>
      </c>
      <c r="G116" s="54">
        <f>VLOOKUP(E116,'[1]Sheet1'!$C$8:$J$257,7,0)</f>
        <v>171406.51</v>
      </c>
      <c r="H116" s="55">
        <f>VLOOKUP(E116,'[1]Sheet1'!$C$8:$J$257,8,0)</f>
        <v>68593.49</v>
      </c>
      <c r="I116" s="76">
        <f t="shared" si="4"/>
        <v>0.7141937916666667</v>
      </c>
    </row>
    <row r="117" spans="1:9" s="4" customFormat="1" ht="18" customHeight="1">
      <c r="A117" s="53">
        <v>8</v>
      </c>
      <c r="B117" s="27" t="s">
        <v>352</v>
      </c>
      <c r="C117" s="26" t="s">
        <v>353</v>
      </c>
      <c r="D117" s="29" t="s">
        <v>94</v>
      </c>
      <c r="E117" s="30" t="s">
        <v>354</v>
      </c>
      <c r="F117" s="31">
        <v>80000</v>
      </c>
      <c r="G117" s="54">
        <f>VLOOKUP(E117,'[1]Sheet1'!$C$8:$J$257,7,0)</f>
        <v>80000</v>
      </c>
      <c r="H117" s="55">
        <f>VLOOKUP(E117,'[1]Sheet1'!$C$8:$J$257,8,0)</f>
        <v>0</v>
      </c>
      <c r="I117" s="76">
        <f t="shared" si="4"/>
        <v>1</v>
      </c>
    </row>
    <row r="118" spans="1:9" s="4" customFormat="1" ht="18" customHeight="1">
      <c r="A118" s="53">
        <v>9</v>
      </c>
      <c r="B118" s="27" t="s">
        <v>355</v>
      </c>
      <c r="C118" s="26" t="s">
        <v>356</v>
      </c>
      <c r="D118" s="29" t="s">
        <v>94</v>
      </c>
      <c r="E118" s="30" t="s">
        <v>357</v>
      </c>
      <c r="F118" s="31">
        <v>40000</v>
      </c>
      <c r="G118" s="54">
        <f>VLOOKUP(E118,'[1]Sheet1'!$C$8:$J$257,7,0)</f>
        <v>38288.7</v>
      </c>
      <c r="H118" s="55">
        <f>VLOOKUP(E118,'[1]Sheet1'!$C$8:$J$257,8,0)</f>
        <v>1711.3</v>
      </c>
      <c r="I118" s="76">
        <f t="shared" si="4"/>
        <v>0.9572174999999999</v>
      </c>
    </row>
    <row r="119" spans="1:9" s="4" customFormat="1" ht="18" customHeight="1">
      <c r="A119" s="53">
        <v>10</v>
      </c>
      <c r="B119" s="27" t="s">
        <v>358</v>
      </c>
      <c r="C119" s="26" t="s">
        <v>359</v>
      </c>
      <c r="D119" s="29" t="s">
        <v>42</v>
      </c>
      <c r="E119" s="30" t="s">
        <v>360</v>
      </c>
      <c r="F119" s="31">
        <v>160000</v>
      </c>
      <c r="G119" s="54">
        <f>VLOOKUP(E119,'[1]Sheet1'!$C$8:$J$257,7,0)</f>
        <v>129133.81</v>
      </c>
      <c r="H119" s="55">
        <f>VLOOKUP(E119,'[1]Sheet1'!$C$8:$J$257,8,0)</f>
        <v>30866.19</v>
      </c>
      <c r="I119" s="76">
        <f t="shared" si="4"/>
        <v>0.8070863125</v>
      </c>
    </row>
    <row r="120" spans="1:9" s="4" customFormat="1" ht="18" customHeight="1">
      <c r="A120" s="53">
        <v>11</v>
      </c>
      <c r="B120" s="27" t="s">
        <v>361</v>
      </c>
      <c r="C120" s="26" t="s">
        <v>362</v>
      </c>
      <c r="D120" s="29" t="s">
        <v>74</v>
      </c>
      <c r="E120" s="30" t="s">
        <v>363</v>
      </c>
      <c r="F120" s="31">
        <v>90000</v>
      </c>
      <c r="G120" s="54">
        <f>VLOOKUP(E120,'[1]Sheet1'!$C$8:$J$257,7,0)</f>
        <v>80600</v>
      </c>
      <c r="H120" s="55">
        <f>VLOOKUP(E120,'[1]Sheet1'!$C$8:$J$257,8,0)</f>
        <v>9400</v>
      </c>
      <c r="I120" s="76">
        <f t="shared" si="4"/>
        <v>0.8955555555555555</v>
      </c>
    </row>
    <row r="121" spans="1:9" s="4" customFormat="1" ht="18" customHeight="1">
      <c r="A121" s="53">
        <v>12</v>
      </c>
      <c r="B121" s="27" t="s">
        <v>364</v>
      </c>
      <c r="C121" s="26" t="s">
        <v>365</v>
      </c>
      <c r="D121" s="29" t="s">
        <v>19</v>
      </c>
      <c r="E121" s="72" t="s">
        <v>366</v>
      </c>
      <c r="F121" s="31">
        <v>204000</v>
      </c>
      <c r="G121" s="54">
        <f>VLOOKUP(E121,'[1]Sheet1'!$C$8:$J$257,7,0)</f>
        <v>203729.56</v>
      </c>
      <c r="H121" s="55">
        <f>VLOOKUP(E121,'[1]Sheet1'!$C$8:$J$257,8,0)</f>
        <v>270.44</v>
      </c>
      <c r="I121" s="76">
        <f t="shared" si="4"/>
        <v>0.9986743137254902</v>
      </c>
    </row>
    <row r="122" spans="1:9" s="4" customFormat="1" ht="18" customHeight="1">
      <c r="A122" s="53">
        <v>13</v>
      </c>
      <c r="B122" s="27" t="s">
        <v>367</v>
      </c>
      <c r="C122" s="26" t="s">
        <v>368</v>
      </c>
      <c r="D122" s="29" t="s">
        <v>38</v>
      </c>
      <c r="E122" s="30" t="s">
        <v>369</v>
      </c>
      <c r="F122" s="31">
        <v>60000</v>
      </c>
      <c r="G122" s="54">
        <f>VLOOKUP(E122,'[1]Sheet1'!$C$8:$J$257,7,0)</f>
        <v>40158.18</v>
      </c>
      <c r="H122" s="55">
        <f>VLOOKUP(E122,'[1]Sheet1'!$C$8:$J$257,8,0)</f>
        <v>19841.82</v>
      </c>
      <c r="I122" s="76">
        <f t="shared" si="4"/>
        <v>0.669303</v>
      </c>
    </row>
    <row r="123" spans="1:9" s="4" customFormat="1" ht="18" customHeight="1">
      <c r="A123" s="53">
        <v>14</v>
      </c>
      <c r="B123" s="27" t="s">
        <v>370</v>
      </c>
      <c r="C123" s="26" t="s">
        <v>122</v>
      </c>
      <c r="D123" s="29" t="s">
        <v>74</v>
      </c>
      <c r="E123" s="30" t="s">
        <v>371</v>
      </c>
      <c r="F123" s="31">
        <v>500000</v>
      </c>
      <c r="G123" s="54">
        <f>VLOOKUP(E123,'[1]Sheet1'!$C$8:$J$257,7,0)</f>
        <v>215639.62</v>
      </c>
      <c r="H123" s="55">
        <f>VLOOKUP(E123,'[1]Sheet1'!$C$8:$J$257,8,0)</f>
        <v>284360.38</v>
      </c>
      <c r="I123" s="76">
        <f t="shared" si="4"/>
        <v>0.43127924</v>
      </c>
    </row>
    <row r="124" spans="1:9" s="4" customFormat="1" ht="18" customHeight="1">
      <c r="A124" s="53">
        <v>15</v>
      </c>
      <c r="B124" s="27" t="s">
        <v>372</v>
      </c>
      <c r="C124" s="26" t="s">
        <v>373</v>
      </c>
      <c r="D124" s="29" t="s">
        <v>70</v>
      </c>
      <c r="E124" s="30" t="s">
        <v>374</v>
      </c>
      <c r="F124" s="31">
        <v>200000</v>
      </c>
      <c r="G124" s="54">
        <f>VLOOKUP(E124,'[1]Sheet1'!$C$8:$J$257,7,0)</f>
        <v>20300.6</v>
      </c>
      <c r="H124" s="55">
        <f>VLOOKUP(E124,'[1]Sheet1'!$C$8:$J$257,8,0)</f>
        <v>179699.4</v>
      </c>
      <c r="I124" s="76">
        <f t="shared" si="4"/>
        <v>0.101503</v>
      </c>
    </row>
    <row r="125" spans="1:9" s="4" customFormat="1" ht="18" customHeight="1">
      <c r="A125" s="53">
        <v>16</v>
      </c>
      <c r="B125" s="27" t="s">
        <v>375</v>
      </c>
      <c r="C125" s="26" t="s">
        <v>376</v>
      </c>
      <c r="D125" s="29" t="s">
        <v>58</v>
      </c>
      <c r="E125" s="30" t="s">
        <v>377</v>
      </c>
      <c r="F125" s="31">
        <v>74500</v>
      </c>
      <c r="G125" s="54">
        <f>VLOOKUP(E125,'[1]Sheet1'!$C$8:$J$257,7,0)</f>
        <v>74417.41</v>
      </c>
      <c r="H125" s="55">
        <f>VLOOKUP(E125,'[1]Sheet1'!$C$8:$J$257,8,0)</f>
        <v>82.59</v>
      </c>
      <c r="I125" s="76">
        <f t="shared" si="4"/>
        <v>0.9988914093959732</v>
      </c>
    </row>
    <row r="126" spans="1:9" s="4" customFormat="1" ht="18" customHeight="1">
      <c r="A126" s="53">
        <v>17</v>
      </c>
      <c r="B126" s="27" t="s">
        <v>378</v>
      </c>
      <c r="C126" s="26" t="s">
        <v>379</v>
      </c>
      <c r="D126" s="29" t="s">
        <v>15</v>
      </c>
      <c r="E126" s="30" t="s">
        <v>380</v>
      </c>
      <c r="F126" s="31">
        <v>100000</v>
      </c>
      <c r="G126" s="54">
        <f>VLOOKUP(E126,'[1]Sheet1'!$C$8:$J$257,7,0)</f>
        <v>92646</v>
      </c>
      <c r="H126" s="55">
        <f>VLOOKUP(E126,'[1]Sheet1'!$C$8:$J$257,8,0)</f>
        <v>7354</v>
      </c>
      <c r="I126" s="76">
        <f t="shared" si="4"/>
        <v>0.92646</v>
      </c>
    </row>
    <row r="127" spans="1:9" s="4" customFormat="1" ht="18" customHeight="1">
      <c r="A127" s="53">
        <v>18</v>
      </c>
      <c r="B127" s="73" t="s">
        <v>381</v>
      </c>
      <c r="C127" s="53" t="s">
        <v>134</v>
      </c>
      <c r="D127" s="29" t="s">
        <v>46</v>
      </c>
      <c r="E127" s="26" t="s">
        <v>382</v>
      </c>
      <c r="F127" s="31">
        <v>74200</v>
      </c>
      <c r="G127" s="54">
        <f>VLOOKUP(E127,'[1]Sheet1'!$C$8:$J$257,7,0)</f>
        <v>70210.33</v>
      </c>
      <c r="H127" s="55">
        <f>VLOOKUP(E127,'[1]Sheet1'!$C$8:$J$257,8,0)</f>
        <v>3989.67</v>
      </c>
      <c r="I127" s="76">
        <f t="shared" si="4"/>
        <v>0.9462308625336927</v>
      </c>
    </row>
    <row r="128" spans="1:9" s="4" customFormat="1" ht="18" customHeight="1">
      <c r="A128" s="53">
        <v>19</v>
      </c>
      <c r="B128" s="27" t="s">
        <v>383</v>
      </c>
      <c r="C128" s="26" t="s">
        <v>384</v>
      </c>
      <c r="D128" s="29" t="s">
        <v>50</v>
      </c>
      <c r="E128" s="30" t="s">
        <v>385</v>
      </c>
      <c r="F128" s="31">
        <v>20000</v>
      </c>
      <c r="G128" s="54">
        <f>VLOOKUP(E128,'[1]Sheet1'!$C$8:$J$257,7,0)</f>
        <v>13400</v>
      </c>
      <c r="H128" s="55">
        <f>VLOOKUP(E128,'[1]Sheet1'!$C$8:$J$257,8,0)</f>
        <v>6600</v>
      </c>
      <c r="I128" s="76">
        <f t="shared" si="4"/>
        <v>0.67</v>
      </c>
    </row>
    <row r="129" spans="1:9" s="4" customFormat="1" ht="18.75" customHeight="1">
      <c r="A129" s="53">
        <v>20</v>
      </c>
      <c r="B129" s="73" t="s">
        <v>386</v>
      </c>
      <c r="C129" s="26" t="s">
        <v>387</v>
      </c>
      <c r="D129" s="29" t="s">
        <v>54</v>
      </c>
      <c r="E129" s="30" t="s">
        <v>388</v>
      </c>
      <c r="F129" s="31">
        <v>6769</v>
      </c>
      <c r="G129" s="54">
        <f>VLOOKUP(E129,'[1]Sheet1'!$C$8:$J$257,7,0)</f>
        <v>5659.97</v>
      </c>
      <c r="H129" s="55">
        <f>VLOOKUP(E129,'[1]Sheet1'!$C$8:$J$257,8,0)</f>
        <v>1109.03</v>
      </c>
      <c r="I129" s="76">
        <f t="shared" si="4"/>
        <v>0.8361604372876349</v>
      </c>
    </row>
    <row r="130" spans="1:9" s="4" customFormat="1" ht="19.5" customHeight="1">
      <c r="A130" s="53">
        <v>21</v>
      </c>
      <c r="B130" s="27" t="s">
        <v>389</v>
      </c>
      <c r="C130" s="26" t="s">
        <v>390</v>
      </c>
      <c r="D130" s="29" t="s">
        <v>15</v>
      </c>
      <c r="E130" s="30" t="s">
        <v>391</v>
      </c>
      <c r="F130" s="31">
        <v>80000</v>
      </c>
      <c r="G130" s="54">
        <f>VLOOKUP(E130,'[1]Sheet1'!$C$8:$J$257,7,0)</f>
        <v>56558.46</v>
      </c>
      <c r="H130" s="55">
        <f>VLOOKUP(E130,'[1]Sheet1'!$C$8:$J$257,8,0)</f>
        <v>23441.54</v>
      </c>
      <c r="I130" s="76">
        <f t="shared" si="4"/>
        <v>0.7069807499999999</v>
      </c>
    </row>
    <row r="131" spans="1:9" s="4" customFormat="1" ht="18" customHeight="1">
      <c r="A131" s="53">
        <v>22</v>
      </c>
      <c r="B131" s="27" t="s">
        <v>392</v>
      </c>
      <c r="C131" s="26" t="s">
        <v>393</v>
      </c>
      <c r="D131" s="29" t="s">
        <v>15</v>
      </c>
      <c r="E131" s="26" t="s">
        <v>394</v>
      </c>
      <c r="F131" s="31">
        <v>80000</v>
      </c>
      <c r="G131" s="54">
        <f>VLOOKUP(E131,'[1]Sheet1'!$C$8:$J$257,7,0)</f>
        <v>65494.26</v>
      </c>
      <c r="H131" s="55">
        <f>VLOOKUP(E131,'[1]Sheet1'!$C$8:$J$257,8,0)</f>
        <v>14505.74</v>
      </c>
      <c r="I131" s="76">
        <f t="shared" si="4"/>
        <v>0.81867825</v>
      </c>
    </row>
    <row r="132" spans="1:9" s="4" customFormat="1" ht="18" customHeight="1">
      <c r="A132" s="53">
        <v>23</v>
      </c>
      <c r="B132" s="27" t="s">
        <v>395</v>
      </c>
      <c r="C132" s="26" t="s">
        <v>396</v>
      </c>
      <c r="D132" s="29" t="s">
        <v>27</v>
      </c>
      <c r="E132" s="77" t="s">
        <v>397</v>
      </c>
      <c r="F132" s="31">
        <v>50000</v>
      </c>
      <c r="G132" s="54">
        <f>VLOOKUP(E132,'[1]Sheet1'!$C$8:$J$257,7,0)</f>
        <v>0</v>
      </c>
      <c r="H132" s="55">
        <f>VLOOKUP(E132,'[1]Sheet1'!$C$8:$J$257,8,0)</f>
        <v>50000</v>
      </c>
      <c r="I132" s="76">
        <f t="shared" si="4"/>
        <v>0</v>
      </c>
    </row>
    <row r="133" spans="1:9" s="4" customFormat="1" ht="18" customHeight="1">
      <c r="A133" s="53">
        <v>24</v>
      </c>
      <c r="B133" s="27" t="s">
        <v>398</v>
      </c>
      <c r="C133" s="26" t="s">
        <v>399</v>
      </c>
      <c r="D133" s="29" t="s">
        <v>27</v>
      </c>
      <c r="E133" s="30" t="s">
        <v>400</v>
      </c>
      <c r="F133" s="31">
        <v>100000</v>
      </c>
      <c r="G133" s="54">
        <f>VLOOKUP(E133,'[1]Sheet1'!$C$8:$J$257,7,0)</f>
        <v>75976.88</v>
      </c>
      <c r="H133" s="55">
        <f>VLOOKUP(E133,'[1]Sheet1'!$C$8:$J$257,8,0)</f>
        <v>24023.12</v>
      </c>
      <c r="I133" s="76">
        <f t="shared" si="4"/>
        <v>0.7597688</v>
      </c>
    </row>
    <row r="134" spans="1:9" s="4" customFormat="1" ht="18" customHeight="1">
      <c r="A134" s="53">
        <v>25</v>
      </c>
      <c r="B134" s="27" t="s">
        <v>401</v>
      </c>
      <c r="C134" s="26" t="s">
        <v>402</v>
      </c>
      <c r="D134" s="29" t="s">
        <v>27</v>
      </c>
      <c r="E134" s="30" t="s">
        <v>403</v>
      </c>
      <c r="F134" s="31">
        <v>500000</v>
      </c>
      <c r="G134" s="54">
        <f>VLOOKUP(E134,'[1]Sheet1'!$C$8:$J$257,7,0)</f>
        <v>152692.99</v>
      </c>
      <c r="H134" s="55">
        <f>VLOOKUP(E134,'[1]Sheet1'!$C$8:$J$257,8,0)</f>
        <v>347307.01</v>
      </c>
      <c r="I134" s="76">
        <f t="shared" si="4"/>
        <v>0.30538598</v>
      </c>
    </row>
    <row r="135" spans="1:9" s="4" customFormat="1" ht="18" customHeight="1">
      <c r="A135" s="53">
        <v>26</v>
      </c>
      <c r="B135" s="27" t="s">
        <v>404</v>
      </c>
      <c r="C135" s="26" t="s">
        <v>405</v>
      </c>
      <c r="D135" s="29" t="s">
        <v>38</v>
      </c>
      <c r="E135" s="30" t="s">
        <v>406</v>
      </c>
      <c r="F135" s="31">
        <v>1278</v>
      </c>
      <c r="G135" s="54">
        <f>VLOOKUP(E135,'[1]Sheet1'!$C$8:$J$257,7,0)</f>
        <v>1140</v>
      </c>
      <c r="H135" s="55">
        <f>VLOOKUP(E135,'[1]Sheet1'!$C$8:$J$257,8,0)</f>
        <v>138</v>
      </c>
      <c r="I135" s="76">
        <f t="shared" si="4"/>
        <v>0.892018779342723</v>
      </c>
    </row>
    <row r="136" spans="1:9" s="4" customFormat="1" ht="18" customHeight="1">
      <c r="A136" s="53">
        <v>27</v>
      </c>
      <c r="B136" s="27" t="s">
        <v>407</v>
      </c>
      <c r="C136" s="26" t="s">
        <v>408</v>
      </c>
      <c r="D136" s="29" t="s">
        <v>70</v>
      </c>
      <c r="E136" s="30" t="s">
        <v>409</v>
      </c>
      <c r="F136" s="31">
        <v>200000</v>
      </c>
      <c r="G136" s="54">
        <f>VLOOKUP(E136,'[1]Sheet1'!$C$8:$J$257,7,0)</f>
        <v>161822</v>
      </c>
      <c r="H136" s="55">
        <f>VLOOKUP(E136,'[1]Sheet1'!$C$8:$J$257,8,0)</f>
        <v>38178</v>
      </c>
      <c r="I136" s="76">
        <f t="shared" si="4"/>
        <v>0.80911</v>
      </c>
    </row>
    <row r="137" spans="1:9" s="4" customFormat="1" ht="18" customHeight="1">
      <c r="A137" s="53">
        <v>28</v>
      </c>
      <c r="B137" s="27" t="s">
        <v>410</v>
      </c>
      <c r="C137" s="26" t="s">
        <v>411</v>
      </c>
      <c r="D137" s="29" t="s">
        <v>50</v>
      </c>
      <c r="E137" s="30" t="s">
        <v>412</v>
      </c>
      <c r="F137" s="31">
        <v>250000</v>
      </c>
      <c r="G137" s="54">
        <f>VLOOKUP(E137,'[1]Sheet1'!$C$8:$J$257,7,0)</f>
        <v>188919.8</v>
      </c>
      <c r="H137" s="55">
        <f>VLOOKUP(E137,'[1]Sheet1'!$C$8:$J$257,8,0)</f>
        <v>61080.2</v>
      </c>
      <c r="I137" s="76">
        <f t="shared" si="4"/>
        <v>0.7556792</v>
      </c>
    </row>
    <row r="138" spans="1:9" s="4" customFormat="1" ht="18" customHeight="1">
      <c r="A138" s="53">
        <v>29</v>
      </c>
      <c r="B138" s="27" t="s">
        <v>413</v>
      </c>
      <c r="C138" s="26" t="s">
        <v>195</v>
      </c>
      <c r="D138" s="29" t="s">
        <v>15</v>
      </c>
      <c r="E138" s="30" t="s">
        <v>414</v>
      </c>
      <c r="F138" s="31">
        <v>900000</v>
      </c>
      <c r="G138" s="54">
        <f>VLOOKUP(E138,'[1]Sheet1'!$C$8:$J$257,7,0)</f>
        <v>377517.25</v>
      </c>
      <c r="H138" s="55">
        <f>VLOOKUP(E138,'[1]Sheet1'!$C$8:$J$257,8,0)</f>
        <v>522482.75</v>
      </c>
      <c r="I138" s="76">
        <f t="shared" si="4"/>
        <v>0.41946361111111113</v>
      </c>
    </row>
    <row r="139" spans="1:9" s="4" customFormat="1" ht="18" customHeight="1">
      <c r="A139" s="53">
        <v>30</v>
      </c>
      <c r="B139" s="27" t="s">
        <v>415</v>
      </c>
      <c r="C139" s="26" t="s">
        <v>14</v>
      </c>
      <c r="D139" s="29" t="s">
        <v>15</v>
      </c>
      <c r="E139" s="30" t="s">
        <v>416</v>
      </c>
      <c r="F139" s="31">
        <v>900000</v>
      </c>
      <c r="G139" s="54">
        <f>VLOOKUP(E139,'[1]Sheet1'!$C$8:$J$257,7,0)</f>
        <v>362708.74</v>
      </c>
      <c r="H139" s="55">
        <f>VLOOKUP(E139,'[1]Sheet1'!$C$8:$J$257,8,0)</f>
        <v>537291.26</v>
      </c>
      <c r="I139" s="76">
        <f t="shared" si="4"/>
        <v>0.4030097111111111</v>
      </c>
    </row>
    <row r="140" spans="1:9" s="4" customFormat="1" ht="18" customHeight="1">
      <c r="A140" s="53">
        <v>31</v>
      </c>
      <c r="B140" s="27" t="s">
        <v>417</v>
      </c>
      <c r="C140" s="26" t="s">
        <v>418</v>
      </c>
      <c r="D140" s="29" t="s">
        <v>38</v>
      </c>
      <c r="E140" s="30" t="s">
        <v>419</v>
      </c>
      <c r="F140" s="31">
        <v>10000</v>
      </c>
      <c r="G140" s="54">
        <f>VLOOKUP(E140,'[1]Sheet1'!$C$8:$J$257,7,0)</f>
        <v>5246.18</v>
      </c>
      <c r="H140" s="55">
        <f>VLOOKUP(E140,'[1]Sheet1'!$C$8:$J$257,8,0)</f>
        <v>4753.82</v>
      </c>
      <c r="I140" s="76">
        <f t="shared" si="4"/>
        <v>0.524618</v>
      </c>
    </row>
    <row r="141" spans="1:9" s="4" customFormat="1" ht="18" customHeight="1">
      <c r="A141" s="53">
        <v>32</v>
      </c>
      <c r="B141" s="27" t="s">
        <v>420</v>
      </c>
      <c r="C141" s="26" t="s">
        <v>421</v>
      </c>
      <c r="D141" s="29" t="s">
        <v>74</v>
      </c>
      <c r="E141" s="30" t="s">
        <v>422</v>
      </c>
      <c r="F141" s="31">
        <v>13000</v>
      </c>
      <c r="G141" s="54">
        <f>VLOOKUP(E141,'[1]Sheet1'!$C$8:$J$257,7,0)</f>
        <v>9979.95</v>
      </c>
      <c r="H141" s="55">
        <f>VLOOKUP(E141,'[1]Sheet1'!$C$8:$J$257,8,0)</f>
        <v>3020.05</v>
      </c>
      <c r="I141" s="76">
        <f t="shared" si="4"/>
        <v>0.7676884615384616</v>
      </c>
    </row>
    <row r="142" spans="1:9" s="4" customFormat="1" ht="18" customHeight="1">
      <c r="A142" s="53">
        <v>33</v>
      </c>
      <c r="B142" s="73" t="s">
        <v>423</v>
      </c>
      <c r="C142" s="26" t="s">
        <v>424</v>
      </c>
      <c r="D142" s="29" t="s">
        <v>38</v>
      </c>
      <c r="E142" s="30" t="s">
        <v>425</v>
      </c>
      <c r="F142" s="31">
        <v>20000</v>
      </c>
      <c r="G142" s="54">
        <f>VLOOKUP(E142,'[1]Sheet1'!$C$8:$J$257,7,0)</f>
        <v>19355.5</v>
      </c>
      <c r="H142" s="55">
        <f>VLOOKUP(E142,'[1]Sheet1'!$C$8:$J$257,8,0)</f>
        <v>644.5</v>
      </c>
      <c r="I142" s="76">
        <f t="shared" si="4"/>
        <v>0.967775</v>
      </c>
    </row>
    <row r="143" spans="1:9" s="4" customFormat="1" ht="18" customHeight="1">
      <c r="A143" s="53">
        <v>34</v>
      </c>
      <c r="B143" s="27" t="s">
        <v>426</v>
      </c>
      <c r="C143" s="26" t="s">
        <v>427</v>
      </c>
      <c r="D143" s="29" t="s">
        <v>31</v>
      </c>
      <c r="E143" s="30" t="s">
        <v>428</v>
      </c>
      <c r="F143" s="31">
        <v>150000</v>
      </c>
      <c r="G143" s="54">
        <f>VLOOKUP(E143,'[1]Sheet1'!$C$8:$J$257,7,0)</f>
        <v>55154.4</v>
      </c>
      <c r="H143" s="55">
        <f>VLOOKUP(E143,'[1]Sheet1'!$C$8:$J$257,8,0)</f>
        <v>94845.6</v>
      </c>
      <c r="I143" s="76">
        <f aca="true" t="shared" si="5" ref="I143:I196">G143/F143</f>
        <v>0.367696</v>
      </c>
    </row>
    <row r="144" spans="1:9" s="4" customFormat="1" ht="18" customHeight="1">
      <c r="A144" s="53">
        <v>35</v>
      </c>
      <c r="B144" s="27" t="s">
        <v>429</v>
      </c>
      <c r="C144" s="26" t="s">
        <v>430</v>
      </c>
      <c r="D144" s="29" t="s">
        <v>74</v>
      </c>
      <c r="E144" s="30" t="s">
        <v>431</v>
      </c>
      <c r="F144" s="31">
        <v>100000</v>
      </c>
      <c r="G144" s="54">
        <f>VLOOKUP(E144,'[1]Sheet1'!$C$8:$J$257,7,0)</f>
        <v>46214</v>
      </c>
      <c r="H144" s="55">
        <f>VLOOKUP(E144,'[1]Sheet1'!$C$8:$J$257,8,0)</f>
        <v>53786</v>
      </c>
      <c r="I144" s="76">
        <f t="shared" si="5"/>
        <v>0.46214</v>
      </c>
    </row>
    <row r="145" spans="1:9" s="4" customFormat="1" ht="18" customHeight="1">
      <c r="A145" s="53">
        <v>36</v>
      </c>
      <c r="B145" s="27" t="s">
        <v>432</v>
      </c>
      <c r="C145" s="26" t="s">
        <v>433</v>
      </c>
      <c r="D145" s="29" t="s">
        <v>74</v>
      </c>
      <c r="E145" s="30" t="s">
        <v>434</v>
      </c>
      <c r="F145" s="31">
        <v>400000</v>
      </c>
      <c r="G145" s="54">
        <f>VLOOKUP(E145,'[1]Sheet1'!$C$8:$J$257,7,0)</f>
        <v>169605.2</v>
      </c>
      <c r="H145" s="55">
        <f>VLOOKUP(E145,'[1]Sheet1'!$C$8:$J$257,8,0)</f>
        <v>230394.8</v>
      </c>
      <c r="I145" s="76">
        <f t="shared" si="5"/>
        <v>0.42401300000000003</v>
      </c>
    </row>
    <row r="146" spans="1:9" s="4" customFormat="1" ht="18" customHeight="1">
      <c r="A146" s="53">
        <v>37</v>
      </c>
      <c r="B146" s="27" t="s">
        <v>435</v>
      </c>
      <c r="C146" s="26" t="s">
        <v>436</v>
      </c>
      <c r="D146" s="29" t="s">
        <v>82</v>
      </c>
      <c r="E146" s="30" t="s">
        <v>437</v>
      </c>
      <c r="F146" s="31">
        <v>20000</v>
      </c>
      <c r="G146" s="54">
        <f>VLOOKUP(E146,'[1]Sheet1'!$C$8:$J$257,7,0)</f>
        <v>18273</v>
      </c>
      <c r="H146" s="55">
        <f>VLOOKUP(E146,'[1]Sheet1'!$C$8:$J$257,8,0)</f>
        <v>1727</v>
      </c>
      <c r="I146" s="76">
        <f t="shared" si="5"/>
        <v>0.91365</v>
      </c>
    </row>
    <row r="147" spans="1:9" s="4" customFormat="1" ht="18" customHeight="1">
      <c r="A147" s="53">
        <v>38</v>
      </c>
      <c r="B147" s="27" t="s">
        <v>438</v>
      </c>
      <c r="C147" s="26" t="s">
        <v>439</v>
      </c>
      <c r="D147" s="29" t="s">
        <v>54</v>
      </c>
      <c r="E147" s="30" t="s">
        <v>440</v>
      </c>
      <c r="F147" s="31">
        <v>13000</v>
      </c>
      <c r="G147" s="54">
        <f>VLOOKUP(E147,'[1]Sheet1'!$C$8:$J$257,7,0)</f>
        <v>0</v>
      </c>
      <c r="H147" s="55">
        <f>VLOOKUP(E147,'[1]Sheet1'!$C$8:$J$257,8,0)</f>
        <v>13000</v>
      </c>
      <c r="I147" s="76">
        <f t="shared" si="5"/>
        <v>0</v>
      </c>
    </row>
    <row r="148" spans="1:9" s="4" customFormat="1" ht="18" customHeight="1">
      <c r="A148" s="53">
        <v>39</v>
      </c>
      <c r="B148" s="27" t="s">
        <v>441</v>
      </c>
      <c r="C148" s="26" t="s">
        <v>442</v>
      </c>
      <c r="D148" s="29" t="s">
        <v>46</v>
      </c>
      <c r="E148" s="30" t="s">
        <v>443</v>
      </c>
      <c r="F148" s="31">
        <v>500000</v>
      </c>
      <c r="G148" s="54">
        <f>VLOOKUP(E148,'[1]Sheet1'!$C$8:$J$257,7,0)</f>
        <v>0</v>
      </c>
      <c r="H148" s="55">
        <f>VLOOKUP(E148,'[1]Sheet1'!$C$8:$J$257,8,0)</f>
        <v>500000</v>
      </c>
      <c r="I148" s="76">
        <f t="shared" si="5"/>
        <v>0</v>
      </c>
    </row>
    <row r="149" spans="1:9" s="4" customFormat="1" ht="18" customHeight="1">
      <c r="A149" s="53">
        <v>40</v>
      </c>
      <c r="B149" s="27" t="s">
        <v>444</v>
      </c>
      <c r="C149" s="78" t="s">
        <v>445</v>
      </c>
      <c r="D149" s="29" t="s">
        <v>23</v>
      </c>
      <c r="E149" s="30" t="s">
        <v>446</v>
      </c>
      <c r="F149" s="31">
        <v>30000</v>
      </c>
      <c r="G149" s="54">
        <f>VLOOKUP(E149,'[1]Sheet1'!$C$8:$J$257,7,0)</f>
        <v>30000</v>
      </c>
      <c r="H149" s="55">
        <f>VLOOKUP(E149,'[1]Sheet1'!$C$8:$J$257,8,0)</f>
        <v>0</v>
      </c>
      <c r="I149" s="76">
        <f t="shared" si="5"/>
        <v>1</v>
      </c>
    </row>
    <row r="150" spans="1:9" s="4" customFormat="1" ht="18" customHeight="1">
      <c r="A150" s="53">
        <v>41</v>
      </c>
      <c r="B150" s="27" t="s">
        <v>447</v>
      </c>
      <c r="C150" s="26" t="s">
        <v>448</v>
      </c>
      <c r="D150" s="29" t="s">
        <v>82</v>
      </c>
      <c r="E150" s="30" t="s">
        <v>449</v>
      </c>
      <c r="F150" s="31">
        <v>28800</v>
      </c>
      <c r="G150" s="54">
        <f>VLOOKUP(E150,'[1]Sheet1'!$C$8:$J$257,7,0)</f>
        <v>9284.5</v>
      </c>
      <c r="H150" s="55">
        <f>VLOOKUP(E150,'[1]Sheet1'!$C$8:$J$257,8,0)</f>
        <v>19515.5</v>
      </c>
      <c r="I150" s="76">
        <f t="shared" si="5"/>
        <v>0.3223784722222222</v>
      </c>
    </row>
    <row r="151" spans="1:9" s="4" customFormat="1" ht="18" customHeight="1">
      <c r="A151" s="53">
        <v>42</v>
      </c>
      <c r="B151" s="27" t="s">
        <v>450</v>
      </c>
      <c r="C151" s="26" t="s">
        <v>451</v>
      </c>
      <c r="D151" s="29" t="s">
        <v>74</v>
      </c>
      <c r="E151" s="30" t="s">
        <v>452</v>
      </c>
      <c r="F151" s="31">
        <v>150000</v>
      </c>
      <c r="G151" s="54">
        <f>VLOOKUP(E151,'[1]Sheet1'!$C$8:$J$257,7,0)</f>
        <v>119778.67</v>
      </c>
      <c r="H151" s="55">
        <f>VLOOKUP(E151,'[1]Sheet1'!$C$8:$J$257,8,0)</f>
        <v>30221.33</v>
      </c>
      <c r="I151" s="76">
        <f t="shared" si="5"/>
        <v>0.7985244666666667</v>
      </c>
    </row>
    <row r="152" spans="1:9" s="4" customFormat="1" ht="18" customHeight="1">
      <c r="A152" s="53">
        <v>43</v>
      </c>
      <c r="B152" s="27" t="s">
        <v>453</v>
      </c>
      <c r="C152" s="78" t="s">
        <v>454</v>
      </c>
      <c r="D152" s="29" t="s">
        <v>23</v>
      </c>
      <c r="E152" s="30" t="s">
        <v>455</v>
      </c>
      <c r="F152" s="31">
        <v>150000</v>
      </c>
      <c r="G152" s="54">
        <f>VLOOKUP(E152,'[1]Sheet1'!$C$8:$J$257,7,0)</f>
        <v>94737.01</v>
      </c>
      <c r="H152" s="55">
        <f>VLOOKUP(E152,'[1]Sheet1'!$C$8:$J$257,8,0)</f>
        <v>55262.99</v>
      </c>
      <c r="I152" s="76">
        <f t="shared" si="5"/>
        <v>0.6315800666666667</v>
      </c>
    </row>
    <row r="153" spans="1:9" s="4" customFormat="1" ht="18" customHeight="1">
      <c r="A153" s="53">
        <v>44</v>
      </c>
      <c r="B153" s="27" t="s">
        <v>456</v>
      </c>
      <c r="C153" s="26" t="s">
        <v>457</v>
      </c>
      <c r="D153" s="29" t="s">
        <v>58</v>
      </c>
      <c r="E153" s="30" t="s">
        <v>458</v>
      </c>
      <c r="F153" s="31">
        <v>350000</v>
      </c>
      <c r="G153" s="54">
        <f>VLOOKUP(E153,'[1]Sheet1'!$C$8:$J$257,7,0)</f>
        <v>174648.27</v>
      </c>
      <c r="H153" s="55">
        <f>VLOOKUP(E153,'[1]Sheet1'!$C$8:$J$257,8,0)</f>
        <v>175351.73</v>
      </c>
      <c r="I153" s="76">
        <f t="shared" si="5"/>
        <v>0.49899505714285713</v>
      </c>
    </row>
    <row r="154" spans="1:9" s="4" customFormat="1" ht="18" customHeight="1">
      <c r="A154" s="53">
        <v>45</v>
      </c>
      <c r="B154" s="27" t="s">
        <v>459</v>
      </c>
      <c r="C154" s="26" t="s">
        <v>460</v>
      </c>
      <c r="D154" s="29" t="s">
        <v>54</v>
      </c>
      <c r="E154" s="30" t="s">
        <v>461</v>
      </c>
      <c r="F154" s="31">
        <v>150000</v>
      </c>
      <c r="G154" s="54">
        <f>VLOOKUP(E154,'[1]Sheet1'!$C$8:$J$257,7,0)</f>
        <v>92995.84</v>
      </c>
      <c r="H154" s="55">
        <f>VLOOKUP(E154,'[1]Sheet1'!$C$8:$J$257,8,0)</f>
        <v>57004.16</v>
      </c>
      <c r="I154" s="76">
        <f t="shared" si="5"/>
        <v>0.6199722666666666</v>
      </c>
    </row>
    <row r="155" spans="1:9" s="4" customFormat="1" ht="18" customHeight="1">
      <c r="A155" s="53">
        <v>46</v>
      </c>
      <c r="B155" s="27" t="s">
        <v>462</v>
      </c>
      <c r="C155" s="26" t="s">
        <v>463</v>
      </c>
      <c r="D155" s="29" t="s">
        <v>31</v>
      </c>
      <c r="E155" s="30" t="s">
        <v>464</v>
      </c>
      <c r="F155" s="31">
        <v>500000</v>
      </c>
      <c r="G155" s="54">
        <f>VLOOKUP(E155,'[1]Sheet1'!$C$8:$J$257,7,0)</f>
        <v>314094.99</v>
      </c>
      <c r="H155" s="55">
        <f>VLOOKUP(E155,'[1]Sheet1'!$C$8:$J$257,8,0)</f>
        <v>185905.01</v>
      </c>
      <c r="I155" s="76">
        <f t="shared" si="5"/>
        <v>0.62818998</v>
      </c>
    </row>
    <row r="156" spans="1:9" s="4" customFormat="1" ht="18" customHeight="1">
      <c r="A156" s="53">
        <v>47</v>
      </c>
      <c r="B156" s="27" t="s">
        <v>465</v>
      </c>
      <c r="C156" s="26" t="s">
        <v>466</v>
      </c>
      <c r="D156" s="29" t="s">
        <v>66</v>
      </c>
      <c r="E156" s="30" t="s">
        <v>467</v>
      </c>
      <c r="F156" s="31">
        <v>100000</v>
      </c>
      <c r="G156" s="54">
        <f>VLOOKUP(E156,'[1]Sheet1'!$C$8:$J$257,7,0)</f>
        <v>21330.58</v>
      </c>
      <c r="H156" s="55">
        <f>VLOOKUP(E156,'[1]Sheet1'!$C$8:$J$257,8,0)</f>
        <v>78669.42</v>
      </c>
      <c r="I156" s="76">
        <f t="shared" si="5"/>
        <v>0.21330580000000002</v>
      </c>
    </row>
    <row r="157" spans="1:9" s="4" customFormat="1" ht="18" customHeight="1">
      <c r="A157" s="53">
        <v>48</v>
      </c>
      <c r="B157" s="27" t="s">
        <v>468</v>
      </c>
      <c r="C157" s="26" t="s">
        <v>73</v>
      </c>
      <c r="D157" s="29" t="s">
        <v>74</v>
      </c>
      <c r="E157" s="30" t="s">
        <v>469</v>
      </c>
      <c r="F157" s="31">
        <v>148000</v>
      </c>
      <c r="G157" s="54">
        <f>VLOOKUP(E157,'[1]Sheet1'!$C$8:$J$257,7,0)</f>
        <v>32074.41</v>
      </c>
      <c r="H157" s="55">
        <f>VLOOKUP(E157,'[1]Sheet1'!$C$8:$J$257,8,0)</f>
        <v>115925.59</v>
      </c>
      <c r="I157" s="76">
        <f t="shared" si="5"/>
        <v>0.2167189864864865</v>
      </c>
    </row>
    <row r="158" spans="1:9" s="4" customFormat="1" ht="18" customHeight="1">
      <c r="A158" s="53">
        <v>49</v>
      </c>
      <c r="B158" s="27" t="s">
        <v>470</v>
      </c>
      <c r="C158" s="26" t="s">
        <v>471</v>
      </c>
      <c r="D158" s="29" t="s">
        <v>74</v>
      </c>
      <c r="E158" s="30" t="s">
        <v>472</v>
      </c>
      <c r="F158" s="31">
        <v>50000</v>
      </c>
      <c r="G158" s="54">
        <f>VLOOKUP(E158,'[1]Sheet1'!$C$8:$J$257,7,0)</f>
        <v>27286.7</v>
      </c>
      <c r="H158" s="55">
        <f>VLOOKUP(E158,'[1]Sheet1'!$C$8:$J$257,8,0)</f>
        <v>22713.3</v>
      </c>
      <c r="I158" s="76">
        <f t="shared" si="5"/>
        <v>0.545734</v>
      </c>
    </row>
    <row r="159" spans="1:9" s="4" customFormat="1" ht="18" customHeight="1">
      <c r="A159" s="53">
        <v>50</v>
      </c>
      <c r="B159" s="27" t="s">
        <v>473</v>
      </c>
      <c r="C159" s="26" t="s">
        <v>474</v>
      </c>
      <c r="D159" s="29" t="s">
        <v>74</v>
      </c>
      <c r="E159" s="30" t="s">
        <v>475</v>
      </c>
      <c r="F159" s="31">
        <v>50000</v>
      </c>
      <c r="G159" s="54">
        <f>VLOOKUP(E159,'[1]Sheet1'!$C$8:$J$257,7,0)</f>
        <v>0</v>
      </c>
      <c r="H159" s="55">
        <f>VLOOKUP(E159,'[1]Sheet1'!$C$8:$J$257,8,0)</f>
        <v>50000</v>
      </c>
      <c r="I159" s="76">
        <f t="shared" si="5"/>
        <v>0</v>
      </c>
    </row>
    <row r="160" spans="1:9" s="4" customFormat="1" ht="18" customHeight="1">
      <c r="A160" s="53">
        <v>51</v>
      </c>
      <c r="B160" s="73" t="s">
        <v>476</v>
      </c>
      <c r="C160" s="53" t="s">
        <v>192</v>
      </c>
      <c r="D160" s="29" t="s">
        <v>58</v>
      </c>
      <c r="E160" s="30" t="s">
        <v>477</v>
      </c>
      <c r="F160" s="31">
        <v>600000</v>
      </c>
      <c r="G160" s="54">
        <f>VLOOKUP(E160,'[1]Sheet1'!$C$8:$J$257,7,0)</f>
        <v>0</v>
      </c>
      <c r="H160" s="55">
        <f>VLOOKUP(E160,'[1]Sheet1'!$C$8:$J$257,8,0)</f>
        <v>600000</v>
      </c>
      <c r="I160" s="76">
        <f t="shared" si="5"/>
        <v>0</v>
      </c>
    </row>
    <row r="161" spans="1:9" s="4" customFormat="1" ht="18" customHeight="1">
      <c r="A161" s="53">
        <v>52</v>
      </c>
      <c r="B161" s="73" t="s">
        <v>478</v>
      </c>
      <c r="C161" s="53" t="s">
        <v>479</v>
      </c>
      <c r="D161" s="29" t="s">
        <v>66</v>
      </c>
      <c r="E161" s="30" t="s">
        <v>480</v>
      </c>
      <c r="F161" s="31">
        <v>222000</v>
      </c>
      <c r="G161" s="54">
        <f>VLOOKUP(E161,'[1]Sheet1'!$C$8:$J$257,7,0)</f>
        <v>123169</v>
      </c>
      <c r="H161" s="55">
        <f>VLOOKUP(E161,'[1]Sheet1'!$C$8:$J$257,8,0)</f>
        <v>98831</v>
      </c>
      <c r="I161" s="76">
        <f t="shared" si="5"/>
        <v>0.5548153153153154</v>
      </c>
    </row>
    <row r="162" spans="1:9" s="4" customFormat="1" ht="18" customHeight="1">
      <c r="A162" s="53">
        <v>53</v>
      </c>
      <c r="B162" s="27" t="s">
        <v>481</v>
      </c>
      <c r="C162" s="26" t="s">
        <v>482</v>
      </c>
      <c r="D162" s="29" t="s">
        <v>58</v>
      </c>
      <c r="E162" s="30" t="s">
        <v>483</v>
      </c>
      <c r="F162" s="31">
        <v>50000</v>
      </c>
      <c r="G162" s="54">
        <f>VLOOKUP(E162,'[1]Sheet1'!$C$8:$J$257,7,0)</f>
        <v>48156</v>
      </c>
      <c r="H162" s="55">
        <f>VLOOKUP(E162,'[1]Sheet1'!$C$8:$J$257,8,0)</f>
        <v>1844</v>
      </c>
      <c r="I162" s="76">
        <f t="shared" si="5"/>
        <v>0.96312</v>
      </c>
    </row>
    <row r="163" spans="1:9" s="4" customFormat="1" ht="18" customHeight="1">
      <c r="A163" s="53">
        <v>54</v>
      </c>
      <c r="B163" s="27" t="s">
        <v>484</v>
      </c>
      <c r="C163" s="78" t="s">
        <v>485</v>
      </c>
      <c r="D163" s="29" t="s">
        <v>23</v>
      </c>
      <c r="E163" s="30" t="s">
        <v>486</v>
      </c>
      <c r="F163" s="31">
        <v>80000</v>
      </c>
      <c r="G163" s="54">
        <f>VLOOKUP(E163,'[1]Sheet1'!$C$8:$J$257,7,0)</f>
        <v>60100</v>
      </c>
      <c r="H163" s="55">
        <f>VLOOKUP(E163,'[1]Sheet1'!$C$8:$J$257,8,0)</f>
        <v>19900</v>
      </c>
      <c r="I163" s="76">
        <f t="shared" si="5"/>
        <v>0.75125</v>
      </c>
    </row>
    <row r="164" spans="1:9" s="4" customFormat="1" ht="18" customHeight="1">
      <c r="A164" s="53">
        <v>55</v>
      </c>
      <c r="B164" s="27" t="s">
        <v>487</v>
      </c>
      <c r="C164" s="26" t="s">
        <v>488</v>
      </c>
      <c r="D164" s="29" t="s">
        <v>38</v>
      </c>
      <c r="E164" s="30" t="s">
        <v>489</v>
      </c>
      <c r="F164" s="31">
        <v>0</v>
      </c>
      <c r="G164" s="54">
        <f>VLOOKUP(E164,'[1]Sheet1'!$C$8:$J$257,7,0)</f>
        <v>0</v>
      </c>
      <c r="H164" s="55">
        <f>VLOOKUP(E164,'[1]Sheet1'!$C$8:$J$257,8,0)</f>
        <v>0</v>
      </c>
      <c r="I164" s="76">
        <v>0</v>
      </c>
    </row>
    <row r="165" spans="1:9" s="4" customFormat="1" ht="18" customHeight="1">
      <c r="A165" s="53">
        <v>56</v>
      </c>
      <c r="B165" s="27" t="s">
        <v>490</v>
      </c>
      <c r="C165" s="26" t="s">
        <v>491</v>
      </c>
      <c r="D165" s="29" t="s">
        <v>58</v>
      </c>
      <c r="E165" s="30" t="s">
        <v>492</v>
      </c>
      <c r="F165" s="31">
        <v>300000</v>
      </c>
      <c r="G165" s="54">
        <f>VLOOKUP(E165,'[1]Sheet1'!$C$8:$J$257,7,0)</f>
        <v>946</v>
      </c>
      <c r="H165" s="55">
        <f>VLOOKUP(E165,'[1]Sheet1'!$C$8:$J$257,8,0)</f>
        <v>299054</v>
      </c>
      <c r="I165" s="76">
        <f t="shared" si="5"/>
        <v>0.0031533333333333335</v>
      </c>
    </row>
    <row r="166" spans="1:9" s="4" customFormat="1" ht="18" customHeight="1">
      <c r="A166" s="53">
        <v>57</v>
      </c>
      <c r="B166" s="73" t="s">
        <v>493</v>
      </c>
      <c r="C166" s="53" t="s">
        <v>494</v>
      </c>
      <c r="D166" s="29" t="s">
        <v>46</v>
      </c>
      <c r="E166" s="30" t="s">
        <v>495</v>
      </c>
      <c r="F166" s="31">
        <v>470000</v>
      </c>
      <c r="G166" s="54">
        <f>VLOOKUP(E166,'[1]Sheet1'!$C$8:$J$257,7,0)</f>
        <v>66606.26</v>
      </c>
      <c r="H166" s="55">
        <f>VLOOKUP(E166,'[1]Sheet1'!$C$8:$J$257,8,0)</f>
        <v>403393.74</v>
      </c>
      <c r="I166" s="76">
        <f t="shared" si="5"/>
        <v>0.14171544680851061</v>
      </c>
    </row>
    <row r="167" spans="1:9" s="4" customFormat="1" ht="18" customHeight="1">
      <c r="A167" s="53">
        <v>58</v>
      </c>
      <c r="B167" s="27" t="s">
        <v>496</v>
      </c>
      <c r="C167" s="26" t="s">
        <v>497</v>
      </c>
      <c r="D167" s="29" t="s">
        <v>31</v>
      </c>
      <c r="E167" s="30" t="s">
        <v>498</v>
      </c>
      <c r="F167" s="31">
        <v>100000</v>
      </c>
      <c r="G167" s="54">
        <f>VLOOKUP(E167,'[1]Sheet1'!$C$8:$J$257,7,0)</f>
        <v>0</v>
      </c>
      <c r="H167" s="55">
        <f>VLOOKUP(E167,'[1]Sheet1'!$C$8:$J$257,8,0)</f>
        <v>100000</v>
      </c>
      <c r="I167" s="76">
        <f t="shared" si="5"/>
        <v>0</v>
      </c>
    </row>
    <row r="168" spans="1:9" s="4" customFormat="1" ht="18" customHeight="1">
      <c r="A168" s="53">
        <v>59</v>
      </c>
      <c r="B168" s="27" t="s">
        <v>499</v>
      </c>
      <c r="C168" s="26" t="s">
        <v>500</v>
      </c>
      <c r="D168" s="29" t="s">
        <v>15</v>
      </c>
      <c r="E168" s="30" t="s">
        <v>501</v>
      </c>
      <c r="F168" s="31">
        <v>40000</v>
      </c>
      <c r="G168" s="54">
        <f>VLOOKUP(E168,'[1]Sheet1'!$C$8:$J$257,7,0)</f>
        <v>11943</v>
      </c>
      <c r="H168" s="55">
        <f>VLOOKUP(E168,'[1]Sheet1'!$C$8:$J$257,8,0)</f>
        <v>28057</v>
      </c>
      <c r="I168" s="76">
        <f t="shared" si="5"/>
        <v>0.298575</v>
      </c>
    </row>
    <row r="169" spans="1:9" s="4" customFormat="1" ht="18" customHeight="1">
      <c r="A169" s="53">
        <v>60</v>
      </c>
      <c r="B169" s="27" t="s">
        <v>502</v>
      </c>
      <c r="C169" s="26" t="s">
        <v>503</v>
      </c>
      <c r="D169" s="29" t="s">
        <v>38</v>
      </c>
      <c r="E169" s="30" t="s">
        <v>504</v>
      </c>
      <c r="F169" s="31">
        <v>50000</v>
      </c>
      <c r="G169" s="54">
        <f>VLOOKUP(E169,'[1]Sheet1'!$C$8:$J$257,7,0)</f>
        <v>31872.76</v>
      </c>
      <c r="H169" s="55">
        <f>VLOOKUP(E169,'[1]Sheet1'!$C$8:$J$257,8,0)</f>
        <v>18127.24</v>
      </c>
      <c r="I169" s="76">
        <f t="shared" si="5"/>
        <v>0.6374552</v>
      </c>
    </row>
    <row r="170" spans="1:9" s="4" customFormat="1" ht="18" customHeight="1">
      <c r="A170" s="53">
        <v>61</v>
      </c>
      <c r="B170" s="27" t="s">
        <v>505</v>
      </c>
      <c r="C170" s="26" t="s">
        <v>506</v>
      </c>
      <c r="D170" s="29" t="s">
        <v>50</v>
      </c>
      <c r="E170" s="30" t="s">
        <v>507</v>
      </c>
      <c r="F170" s="31">
        <v>121000</v>
      </c>
      <c r="G170" s="54">
        <f>VLOOKUP(E170,'[1]Sheet1'!$C$8:$J$257,7,0)</f>
        <v>98000</v>
      </c>
      <c r="H170" s="55">
        <f>VLOOKUP(E170,'[1]Sheet1'!$C$8:$J$257,8,0)</f>
        <v>23000</v>
      </c>
      <c r="I170" s="76">
        <f t="shared" si="5"/>
        <v>0.8099173553719008</v>
      </c>
    </row>
    <row r="171" spans="1:9" s="4" customFormat="1" ht="18" customHeight="1">
      <c r="A171" s="53">
        <v>62</v>
      </c>
      <c r="B171" s="27" t="s">
        <v>508</v>
      </c>
      <c r="C171" s="26" t="s">
        <v>509</v>
      </c>
      <c r="D171" s="29" t="s">
        <v>50</v>
      </c>
      <c r="E171" s="30" t="s">
        <v>510</v>
      </c>
      <c r="F171" s="31">
        <v>40000</v>
      </c>
      <c r="G171" s="54">
        <f>VLOOKUP(E171,'[1]Sheet1'!$C$8:$J$257,7,0)</f>
        <v>0</v>
      </c>
      <c r="H171" s="55">
        <f>VLOOKUP(E171,'[1]Sheet1'!$C$8:$J$257,8,0)</f>
        <v>40000</v>
      </c>
      <c r="I171" s="76">
        <f t="shared" si="5"/>
        <v>0</v>
      </c>
    </row>
    <row r="172" spans="1:9" s="4" customFormat="1" ht="18" customHeight="1">
      <c r="A172" s="53">
        <v>63</v>
      </c>
      <c r="B172" s="27" t="s">
        <v>511</v>
      </c>
      <c r="C172" s="26" t="s">
        <v>512</v>
      </c>
      <c r="D172" s="29" t="s">
        <v>50</v>
      </c>
      <c r="E172" s="30" t="s">
        <v>513</v>
      </c>
      <c r="F172" s="31">
        <v>300000</v>
      </c>
      <c r="G172" s="54">
        <f>VLOOKUP(E172,'[1]Sheet1'!$C$8:$J$257,7,0)</f>
        <v>98488.72</v>
      </c>
      <c r="H172" s="55">
        <f>VLOOKUP(E172,'[1]Sheet1'!$C$8:$J$257,8,0)</f>
        <v>201511.28</v>
      </c>
      <c r="I172" s="76">
        <f t="shared" si="5"/>
        <v>0.32829573333333334</v>
      </c>
    </row>
    <row r="173" spans="1:9" s="4" customFormat="1" ht="18" customHeight="1">
      <c r="A173" s="53">
        <v>64</v>
      </c>
      <c r="B173" s="27" t="s">
        <v>514</v>
      </c>
      <c r="C173" s="26" t="s">
        <v>515</v>
      </c>
      <c r="D173" s="29" t="s">
        <v>516</v>
      </c>
      <c r="E173" s="30" t="s">
        <v>517</v>
      </c>
      <c r="F173" s="31">
        <v>125000</v>
      </c>
      <c r="G173" s="54">
        <f>VLOOKUP(E173,'[1]Sheet1'!$C$8:$J$257,7,0)</f>
        <v>0</v>
      </c>
      <c r="H173" s="55">
        <f>VLOOKUP(E173,'[1]Sheet1'!$C$8:$J$257,8,0)</f>
        <v>125000</v>
      </c>
      <c r="I173" s="76">
        <f t="shared" si="5"/>
        <v>0</v>
      </c>
    </row>
    <row r="174" spans="1:9" s="4" customFormat="1" ht="18" customHeight="1">
      <c r="A174" s="53">
        <v>65</v>
      </c>
      <c r="B174" s="27" t="s">
        <v>518</v>
      </c>
      <c r="C174" s="26" t="s">
        <v>519</v>
      </c>
      <c r="D174" s="29" t="s">
        <v>58</v>
      </c>
      <c r="E174" s="30" t="s">
        <v>520</v>
      </c>
      <c r="F174" s="31">
        <v>250000</v>
      </c>
      <c r="G174" s="54">
        <f>VLOOKUP(E174,'[1]Sheet1'!$C$8:$J$257,7,0)</f>
        <v>72234.8</v>
      </c>
      <c r="H174" s="55">
        <f>VLOOKUP(E174,'[1]Sheet1'!$C$8:$J$257,8,0)</f>
        <v>177765.2</v>
      </c>
      <c r="I174" s="76">
        <f t="shared" si="5"/>
        <v>0.2889392</v>
      </c>
    </row>
    <row r="175" spans="1:9" s="4" customFormat="1" ht="18" customHeight="1">
      <c r="A175" s="53">
        <v>66</v>
      </c>
      <c r="B175" s="27" t="s">
        <v>521</v>
      </c>
      <c r="C175" s="26" t="s">
        <v>522</v>
      </c>
      <c r="D175" s="29" t="s">
        <v>54</v>
      </c>
      <c r="E175" s="30" t="s">
        <v>523</v>
      </c>
      <c r="F175" s="31">
        <v>3000000</v>
      </c>
      <c r="G175" s="54">
        <f>VLOOKUP(E175,'[1]Sheet1'!$C$8:$J$257,7,0)</f>
        <v>0</v>
      </c>
      <c r="H175" s="55">
        <f>VLOOKUP(E175,'[1]Sheet1'!$C$8:$J$257,8,0)</f>
        <v>3000000</v>
      </c>
      <c r="I175" s="76">
        <f t="shared" si="5"/>
        <v>0</v>
      </c>
    </row>
    <row r="176" spans="1:9" s="4" customFormat="1" ht="18" customHeight="1">
      <c r="A176" s="53">
        <v>67</v>
      </c>
      <c r="B176" s="73" t="s">
        <v>524</v>
      </c>
      <c r="C176" s="53" t="s">
        <v>525</v>
      </c>
      <c r="D176" s="29" t="s">
        <v>58</v>
      </c>
      <c r="E176" s="30" t="s">
        <v>526</v>
      </c>
      <c r="F176" s="31">
        <v>100000</v>
      </c>
      <c r="G176" s="54">
        <f>VLOOKUP(E176,'[1]Sheet1'!$C$8:$J$257,7,0)</f>
        <v>98077.37</v>
      </c>
      <c r="H176" s="55">
        <f>VLOOKUP(E176,'[1]Sheet1'!$C$8:$J$257,8,0)</f>
        <v>1922.63</v>
      </c>
      <c r="I176" s="76">
        <f t="shared" si="5"/>
        <v>0.9807737</v>
      </c>
    </row>
    <row r="177" spans="1:9" s="4" customFormat="1" ht="18" customHeight="1">
      <c r="A177" s="53">
        <v>68</v>
      </c>
      <c r="B177" s="27" t="s">
        <v>527</v>
      </c>
      <c r="C177" s="26" t="s">
        <v>528</v>
      </c>
      <c r="D177" s="29" t="s">
        <v>15</v>
      </c>
      <c r="E177" s="30" t="s">
        <v>529</v>
      </c>
      <c r="F177" s="31">
        <v>60000</v>
      </c>
      <c r="G177" s="54">
        <f>VLOOKUP(E177,'[1]Sheet1'!$C$8:$J$257,7,0)</f>
        <v>2181.73</v>
      </c>
      <c r="H177" s="55">
        <f>VLOOKUP(E177,'[1]Sheet1'!$C$8:$J$257,8,0)</f>
        <v>57818.27</v>
      </c>
      <c r="I177" s="76">
        <f t="shared" si="5"/>
        <v>0.03636216666666667</v>
      </c>
    </row>
    <row r="178" spans="1:9" s="4" customFormat="1" ht="18" customHeight="1">
      <c r="A178" s="53">
        <v>69</v>
      </c>
      <c r="B178" s="27" t="s">
        <v>530</v>
      </c>
      <c r="C178" s="26" t="s">
        <v>531</v>
      </c>
      <c r="D178" s="29" t="s">
        <v>50</v>
      </c>
      <c r="E178" s="30" t="s">
        <v>532</v>
      </c>
      <c r="F178" s="31">
        <v>450000</v>
      </c>
      <c r="G178" s="54">
        <f>VLOOKUP(E178,'[1]Sheet1'!$C$8:$J$257,7,0)</f>
        <v>219483.9</v>
      </c>
      <c r="H178" s="55">
        <f>VLOOKUP(E178,'[1]Sheet1'!$C$8:$J$257,8,0)</f>
        <v>230516.1</v>
      </c>
      <c r="I178" s="76">
        <f t="shared" si="5"/>
        <v>0.487742</v>
      </c>
    </row>
    <row r="179" spans="1:9" s="4" customFormat="1" ht="18" customHeight="1">
      <c r="A179" s="53">
        <v>70</v>
      </c>
      <c r="B179" s="27" t="s">
        <v>533</v>
      </c>
      <c r="C179" s="26" t="s">
        <v>534</v>
      </c>
      <c r="D179" s="29" t="s">
        <v>50</v>
      </c>
      <c r="E179" s="30" t="s">
        <v>535</v>
      </c>
      <c r="F179" s="31">
        <v>300000</v>
      </c>
      <c r="G179" s="54">
        <f>VLOOKUP(E179,'[1]Sheet1'!$C$8:$J$257,7,0)</f>
        <v>101472.4</v>
      </c>
      <c r="H179" s="55">
        <f>VLOOKUP(E179,'[1]Sheet1'!$C$8:$J$257,8,0)</f>
        <v>198527.6</v>
      </c>
      <c r="I179" s="76">
        <f t="shared" si="5"/>
        <v>0.33824133333333334</v>
      </c>
    </row>
    <row r="180" spans="1:9" s="4" customFormat="1" ht="18" customHeight="1">
      <c r="A180" s="53">
        <v>71</v>
      </c>
      <c r="B180" s="73" t="s">
        <v>536</v>
      </c>
      <c r="C180" s="53" t="s">
        <v>537</v>
      </c>
      <c r="D180" s="29" t="s">
        <v>70</v>
      </c>
      <c r="E180" s="30" t="s">
        <v>538</v>
      </c>
      <c r="F180" s="31">
        <v>100000</v>
      </c>
      <c r="G180" s="54">
        <f>VLOOKUP(E180,'[1]Sheet1'!$C$8:$J$257,7,0)</f>
        <v>19508.77</v>
      </c>
      <c r="H180" s="55">
        <f>VLOOKUP(E180,'[1]Sheet1'!$C$8:$J$257,8,0)</f>
        <v>80491.23</v>
      </c>
      <c r="I180" s="76">
        <f t="shared" si="5"/>
        <v>0.1950877</v>
      </c>
    </row>
    <row r="181" spans="1:9" s="4" customFormat="1" ht="18" customHeight="1">
      <c r="A181" s="53">
        <v>72</v>
      </c>
      <c r="B181" s="27" t="s">
        <v>539</v>
      </c>
      <c r="C181" s="26" t="s">
        <v>540</v>
      </c>
      <c r="D181" s="29" t="s">
        <v>70</v>
      </c>
      <c r="E181" s="30" t="s">
        <v>541</v>
      </c>
      <c r="F181" s="31">
        <v>220000</v>
      </c>
      <c r="G181" s="54">
        <f>VLOOKUP(E181,'[1]Sheet1'!$C$8:$J$257,7,0)</f>
        <v>3810</v>
      </c>
      <c r="H181" s="55">
        <f>VLOOKUP(E181,'[1]Sheet1'!$C$8:$J$257,8,0)</f>
        <v>216190</v>
      </c>
      <c r="I181" s="76">
        <f t="shared" si="5"/>
        <v>0.01731818181818182</v>
      </c>
    </row>
    <row r="182" spans="1:9" s="4" customFormat="1" ht="18" customHeight="1">
      <c r="A182" s="53">
        <v>73</v>
      </c>
      <c r="B182" s="27" t="s">
        <v>542</v>
      </c>
      <c r="C182" s="78" t="s">
        <v>543</v>
      </c>
      <c r="D182" s="29" t="s">
        <v>23</v>
      </c>
      <c r="E182" s="30" t="s">
        <v>544</v>
      </c>
      <c r="F182" s="31">
        <v>124000</v>
      </c>
      <c r="G182" s="54">
        <f>VLOOKUP(E182,'[1]Sheet1'!$C$8:$J$257,7,0)</f>
        <v>11185.6</v>
      </c>
      <c r="H182" s="55">
        <f>VLOOKUP(E182,'[1]Sheet1'!$C$8:$J$257,8,0)</f>
        <v>112814.4</v>
      </c>
      <c r="I182" s="76">
        <f t="shared" si="5"/>
        <v>0.09020645161290324</v>
      </c>
    </row>
    <row r="183" spans="1:9" s="4" customFormat="1" ht="18" customHeight="1">
      <c r="A183" s="53">
        <v>74</v>
      </c>
      <c r="B183" s="27" t="s">
        <v>545</v>
      </c>
      <c r="C183" s="78" t="s">
        <v>546</v>
      </c>
      <c r="D183" s="29" t="s">
        <v>23</v>
      </c>
      <c r="E183" s="30" t="s">
        <v>547</v>
      </c>
      <c r="F183" s="31">
        <v>150000</v>
      </c>
      <c r="G183" s="54">
        <f>VLOOKUP(E183,'[1]Sheet1'!$C$8:$J$257,7,0)</f>
        <v>144864.02</v>
      </c>
      <c r="H183" s="55">
        <f>VLOOKUP(E183,'[1]Sheet1'!$C$8:$J$257,8,0)</f>
        <v>5135.98</v>
      </c>
      <c r="I183" s="76">
        <f t="shared" si="5"/>
        <v>0.9657601333333332</v>
      </c>
    </row>
    <row r="184" spans="1:9" s="4" customFormat="1" ht="18" customHeight="1">
      <c r="A184" s="53">
        <v>75</v>
      </c>
      <c r="B184" s="73" t="s">
        <v>548</v>
      </c>
      <c r="C184" s="53" t="s">
        <v>549</v>
      </c>
      <c r="D184" s="29" t="s">
        <v>50</v>
      </c>
      <c r="E184" s="30" t="s">
        <v>550</v>
      </c>
      <c r="F184" s="31">
        <v>570000</v>
      </c>
      <c r="G184" s="54">
        <f>VLOOKUP(E184,'[1]Sheet1'!$C$8:$J$257,7,0)</f>
        <v>25678.08</v>
      </c>
      <c r="H184" s="55">
        <f>VLOOKUP(E184,'[1]Sheet1'!$C$8:$J$257,8,0)</f>
        <v>544321.92</v>
      </c>
      <c r="I184" s="76">
        <f t="shared" si="5"/>
        <v>0.04504926315789474</v>
      </c>
    </row>
    <row r="185" spans="1:9" s="4" customFormat="1" ht="18" customHeight="1">
      <c r="A185" s="53">
        <v>76</v>
      </c>
      <c r="B185" s="27" t="s">
        <v>551</v>
      </c>
      <c r="C185" s="26" t="s">
        <v>552</v>
      </c>
      <c r="D185" s="79" t="s">
        <v>23</v>
      </c>
      <c r="E185" s="80" t="s">
        <v>553</v>
      </c>
      <c r="F185" s="68">
        <v>490000</v>
      </c>
      <c r="G185" s="54">
        <f>VLOOKUP(E185,'[1]Sheet1'!$C$8:$J$257,7,0)</f>
        <v>84931.3</v>
      </c>
      <c r="H185" s="55">
        <f>VLOOKUP(E185,'[1]Sheet1'!$C$8:$J$257,8,0)</f>
        <v>405068.7</v>
      </c>
      <c r="I185" s="76">
        <f t="shared" si="5"/>
        <v>0.1733291836734694</v>
      </c>
    </row>
    <row r="186" spans="1:9" s="4" customFormat="1" ht="18" customHeight="1">
      <c r="A186" s="53">
        <v>77</v>
      </c>
      <c r="B186" s="27" t="s">
        <v>554</v>
      </c>
      <c r="C186" s="26" t="s">
        <v>555</v>
      </c>
      <c r="D186" s="29" t="s">
        <v>23</v>
      </c>
      <c r="E186" s="30" t="s">
        <v>556</v>
      </c>
      <c r="F186" s="31">
        <v>70000</v>
      </c>
      <c r="G186" s="54">
        <f>VLOOKUP(E186,'[1]Sheet1'!$C$8:$J$257,7,0)</f>
        <v>39210.23</v>
      </c>
      <c r="H186" s="55">
        <f>VLOOKUP(E186,'[1]Sheet1'!$C$8:$J$257,8,0)</f>
        <v>30789.77</v>
      </c>
      <c r="I186" s="76">
        <f t="shared" si="5"/>
        <v>0.5601461428571429</v>
      </c>
    </row>
    <row r="187" spans="1:9" s="4" customFormat="1" ht="18" customHeight="1">
      <c r="A187" s="53">
        <v>78</v>
      </c>
      <c r="B187" s="27" t="s">
        <v>557</v>
      </c>
      <c r="C187" s="26" t="s">
        <v>558</v>
      </c>
      <c r="D187" s="29" t="s">
        <v>23</v>
      </c>
      <c r="E187" s="30" t="s">
        <v>559</v>
      </c>
      <c r="F187" s="81">
        <v>100000</v>
      </c>
      <c r="G187" s="54">
        <f>VLOOKUP(E187,'[1]Sheet1'!$C$8:$J$257,7,0)</f>
        <v>0</v>
      </c>
      <c r="H187" s="55">
        <f>VLOOKUP(E187,'[1]Sheet1'!$C$8:$J$257,8,0)</f>
        <v>100000</v>
      </c>
      <c r="I187" s="76">
        <f aca="true" t="shared" si="6" ref="I187:I202">G187/F187</f>
        <v>0</v>
      </c>
    </row>
    <row r="188" spans="1:9" s="4" customFormat="1" ht="18" customHeight="1">
      <c r="A188" s="53">
        <v>79</v>
      </c>
      <c r="B188" s="27" t="s">
        <v>560</v>
      </c>
      <c r="C188" s="26" t="s">
        <v>561</v>
      </c>
      <c r="D188" s="29" t="s">
        <v>23</v>
      </c>
      <c r="E188" s="30" t="s">
        <v>562</v>
      </c>
      <c r="F188" s="81">
        <v>200000</v>
      </c>
      <c r="G188" s="54">
        <f>VLOOKUP(E188,'[1]Sheet1'!$C$8:$J$257,7,0)</f>
        <v>103121.8</v>
      </c>
      <c r="H188" s="55">
        <f>VLOOKUP(E188,'[1]Sheet1'!$C$8:$J$257,8,0)</f>
        <v>96878.2</v>
      </c>
      <c r="I188" s="76">
        <f t="shared" si="6"/>
        <v>0.515609</v>
      </c>
    </row>
    <row r="189" spans="1:9" s="4" customFormat="1" ht="18" customHeight="1">
      <c r="A189" s="53">
        <v>80</v>
      </c>
      <c r="B189" s="27" t="s">
        <v>563</v>
      </c>
      <c r="C189" s="26" t="s">
        <v>564</v>
      </c>
      <c r="D189" s="29" t="s">
        <v>74</v>
      </c>
      <c r="E189" s="30" t="s">
        <v>565</v>
      </c>
      <c r="F189" s="81">
        <v>620000</v>
      </c>
      <c r="G189" s="54">
        <f>VLOOKUP(E189,'[1]Sheet1'!$C$8:$J$257,7,0)</f>
        <v>0</v>
      </c>
      <c r="H189" s="55">
        <f>VLOOKUP(E189,'[1]Sheet1'!$C$8:$J$257,8,0)</f>
        <v>620000</v>
      </c>
      <c r="I189" s="76">
        <f t="shared" si="6"/>
        <v>0</v>
      </c>
    </row>
    <row r="190" spans="1:9" s="4" customFormat="1" ht="18" customHeight="1">
      <c r="A190" s="53">
        <v>81</v>
      </c>
      <c r="B190" s="27" t="s">
        <v>566</v>
      </c>
      <c r="C190" s="26" t="s">
        <v>402</v>
      </c>
      <c r="D190" s="29" t="s">
        <v>27</v>
      </c>
      <c r="E190" s="30">
        <v>220358</v>
      </c>
      <c r="F190" s="81">
        <v>200000</v>
      </c>
      <c r="G190" s="54">
        <v>0</v>
      </c>
      <c r="H190" s="55">
        <f>F190-G190</f>
        <v>200000</v>
      </c>
      <c r="I190" s="76">
        <f t="shared" si="6"/>
        <v>0</v>
      </c>
    </row>
    <row r="191" spans="1:9" s="4" customFormat="1" ht="18" customHeight="1">
      <c r="A191" s="53">
        <v>82</v>
      </c>
      <c r="B191" s="27" t="s">
        <v>567</v>
      </c>
      <c r="C191" s="26" t="s">
        <v>568</v>
      </c>
      <c r="D191" s="29" t="s">
        <v>280</v>
      </c>
      <c r="E191" s="30">
        <v>220359</v>
      </c>
      <c r="F191" s="81">
        <v>48000</v>
      </c>
      <c r="G191" s="54">
        <v>0</v>
      </c>
      <c r="H191" s="55">
        <f>F191-G191</f>
        <v>48000</v>
      </c>
      <c r="I191" s="76">
        <f t="shared" si="6"/>
        <v>0</v>
      </c>
    </row>
    <row r="192" spans="1:9" s="4" customFormat="1" ht="18" customHeight="1">
      <c r="A192" s="53">
        <v>83</v>
      </c>
      <c r="B192" s="27" t="s">
        <v>569</v>
      </c>
      <c r="C192" s="26" t="s">
        <v>558</v>
      </c>
      <c r="D192" s="29" t="s">
        <v>570</v>
      </c>
      <c r="E192" s="30">
        <v>220360</v>
      </c>
      <c r="F192" s="81">
        <v>51000</v>
      </c>
      <c r="G192" s="54">
        <v>0</v>
      </c>
      <c r="H192" s="55">
        <f>F192-G192</f>
        <v>51000</v>
      </c>
      <c r="I192" s="76">
        <f t="shared" si="6"/>
        <v>0</v>
      </c>
    </row>
    <row r="193" spans="1:9" s="4" customFormat="1" ht="18" customHeight="1">
      <c r="A193" s="53">
        <v>84</v>
      </c>
      <c r="B193" s="27" t="s">
        <v>571</v>
      </c>
      <c r="C193" s="26" t="s">
        <v>572</v>
      </c>
      <c r="D193" s="29" t="s">
        <v>50</v>
      </c>
      <c r="E193" s="30" t="s">
        <v>573</v>
      </c>
      <c r="F193" s="31">
        <v>290000</v>
      </c>
      <c r="G193" s="54">
        <f>VLOOKUP(E193,'[1]Sheet1'!$C$8:$J$257,7,0)</f>
        <v>211992.34</v>
      </c>
      <c r="H193" s="55">
        <f>VLOOKUP(E193,'[1]Sheet1'!$C$8:$J$257,8,0)</f>
        <v>78007.66</v>
      </c>
      <c r="I193" s="76">
        <f t="shared" si="6"/>
        <v>0.7310080689655172</v>
      </c>
    </row>
    <row r="194" spans="1:9" s="4" customFormat="1" ht="18" customHeight="1">
      <c r="A194" s="53">
        <v>85</v>
      </c>
      <c r="B194" s="27" t="s">
        <v>574</v>
      </c>
      <c r="C194" s="26" t="s">
        <v>575</v>
      </c>
      <c r="D194" s="29" t="s">
        <v>70</v>
      </c>
      <c r="E194" s="30" t="s">
        <v>576</v>
      </c>
      <c r="F194" s="31">
        <v>200000</v>
      </c>
      <c r="G194" s="54">
        <f>VLOOKUP(E194,'[1]Sheet1'!$C$8:$J$257,7,0)</f>
        <v>0</v>
      </c>
      <c r="H194" s="55">
        <f>VLOOKUP(E194,'[1]Sheet1'!$C$8:$J$257,8,0)</f>
        <v>200000</v>
      </c>
      <c r="I194" s="76">
        <f t="shared" si="6"/>
        <v>0</v>
      </c>
    </row>
    <row r="195" spans="1:9" s="4" customFormat="1" ht="18" customHeight="1">
      <c r="A195" s="53">
        <v>86</v>
      </c>
      <c r="B195" s="27" t="s">
        <v>577</v>
      </c>
      <c r="C195" s="26" t="s">
        <v>578</v>
      </c>
      <c r="D195" s="29" t="s">
        <v>38</v>
      </c>
      <c r="E195" s="30" t="s">
        <v>579</v>
      </c>
      <c r="F195" s="31">
        <v>100000</v>
      </c>
      <c r="G195" s="54">
        <f>VLOOKUP(E195,'[1]Sheet1'!$C$8:$J$257,7,0)</f>
        <v>70538.99</v>
      </c>
      <c r="H195" s="55">
        <f>VLOOKUP(E195,'[1]Sheet1'!$C$8:$J$257,8,0)</f>
        <v>29461.01</v>
      </c>
      <c r="I195" s="76">
        <f t="shared" si="6"/>
        <v>0.7053899</v>
      </c>
    </row>
    <row r="196" spans="1:9" s="4" customFormat="1" ht="18" customHeight="1">
      <c r="A196" s="53">
        <v>87</v>
      </c>
      <c r="B196" s="27" t="s">
        <v>580</v>
      </c>
      <c r="C196" s="26" t="s">
        <v>581</v>
      </c>
      <c r="D196" s="29" t="s">
        <v>27</v>
      </c>
      <c r="E196" s="30" t="s">
        <v>582</v>
      </c>
      <c r="F196" s="31">
        <v>300000</v>
      </c>
      <c r="G196" s="54">
        <f>VLOOKUP(E196,'[1]Sheet1'!$C$8:$J$257,7,0)</f>
        <v>136441.43</v>
      </c>
      <c r="H196" s="55">
        <f>VLOOKUP(E196,'[1]Sheet1'!$C$8:$J$257,8,0)</f>
        <v>163558.57</v>
      </c>
      <c r="I196" s="76">
        <f t="shared" si="6"/>
        <v>0.45480476666666664</v>
      </c>
    </row>
    <row r="197" spans="1:9" s="4" customFormat="1" ht="18" customHeight="1">
      <c r="A197" s="53">
        <v>88</v>
      </c>
      <c r="B197" s="27" t="s">
        <v>583</v>
      </c>
      <c r="C197" s="78" t="s">
        <v>584</v>
      </c>
      <c r="D197" s="29" t="s">
        <v>23</v>
      </c>
      <c r="E197" s="30" t="s">
        <v>585</v>
      </c>
      <c r="F197" s="31">
        <v>170000</v>
      </c>
      <c r="G197" s="54">
        <f>VLOOKUP(E197,'[1]Sheet1'!$C$8:$J$257,7,0)</f>
        <v>141214.06</v>
      </c>
      <c r="H197" s="55">
        <f>VLOOKUP(E197,'[1]Sheet1'!$C$8:$J$257,8,0)</f>
        <v>28785.94</v>
      </c>
      <c r="I197" s="76">
        <f t="shared" si="6"/>
        <v>0.8306709411764706</v>
      </c>
    </row>
    <row r="198" spans="1:9" s="4" customFormat="1" ht="18" customHeight="1">
      <c r="A198" s="53">
        <v>89</v>
      </c>
      <c r="B198" s="27" t="s">
        <v>586</v>
      </c>
      <c r="C198" s="26" t="s">
        <v>379</v>
      </c>
      <c r="D198" s="29" t="s">
        <v>15</v>
      </c>
      <c r="E198" s="30" t="s">
        <v>587</v>
      </c>
      <c r="F198" s="31">
        <v>50000</v>
      </c>
      <c r="G198" s="54">
        <f>VLOOKUP(E198,'[1]Sheet1'!$C$8:$J$257,7,0)</f>
        <v>45270</v>
      </c>
      <c r="H198" s="55">
        <f>VLOOKUP(E198,'[1]Sheet1'!$C$8:$J$257,8,0)</f>
        <v>4730</v>
      </c>
      <c r="I198" s="76">
        <f t="shared" si="6"/>
        <v>0.9054</v>
      </c>
    </row>
    <row r="199" spans="1:9" s="4" customFormat="1" ht="18" customHeight="1">
      <c r="A199" s="53">
        <v>90</v>
      </c>
      <c r="B199" s="27" t="s">
        <v>588</v>
      </c>
      <c r="C199" s="26" t="s">
        <v>589</v>
      </c>
      <c r="D199" s="29" t="s">
        <v>15</v>
      </c>
      <c r="E199" s="30" t="s">
        <v>590</v>
      </c>
      <c r="F199" s="31">
        <v>200000</v>
      </c>
      <c r="G199" s="54">
        <f>VLOOKUP(E199,'[1]Sheet1'!$C$8:$J$257,7,0)</f>
        <v>90682.88</v>
      </c>
      <c r="H199" s="55">
        <f>VLOOKUP(E199,'[1]Sheet1'!$C$8:$J$257,8,0)</f>
        <v>109317.12</v>
      </c>
      <c r="I199" s="76">
        <f t="shared" si="6"/>
        <v>0.45341440000000005</v>
      </c>
    </row>
    <row r="200" spans="1:9" s="4" customFormat="1" ht="18" customHeight="1">
      <c r="A200" s="53">
        <v>91</v>
      </c>
      <c r="B200" s="27" t="s">
        <v>591</v>
      </c>
      <c r="C200" s="26" t="s">
        <v>592</v>
      </c>
      <c r="D200" s="29" t="s">
        <v>15</v>
      </c>
      <c r="E200" s="30" t="s">
        <v>593</v>
      </c>
      <c r="F200" s="31">
        <v>400000</v>
      </c>
      <c r="G200" s="54">
        <f>VLOOKUP(E200,'[1]Sheet1'!$C$8:$J$257,7,0)</f>
        <v>67137.86</v>
      </c>
      <c r="H200" s="55">
        <f>VLOOKUP(E200,'[1]Sheet1'!$C$8:$J$257,8,0)</f>
        <v>332862.14</v>
      </c>
      <c r="I200" s="76">
        <f t="shared" si="6"/>
        <v>0.16784465</v>
      </c>
    </row>
    <row r="201" spans="1:9" s="4" customFormat="1" ht="18" customHeight="1">
      <c r="A201" s="53">
        <v>92</v>
      </c>
      <c r="B201" s="27" t="s">
        <v>594</v>
      </c>
      <c r="C201" s="26" t="s">
        <v>57</v>
      </c>
      <c r="D201" s="29" t="s">
        <v>58</v>
      </c>
      <c r="E201" s="30" t="s">
        <v>595</v>
      </c>
      <c r="F201" s="31">
        <v>250000</v>
      </c>
      <c r="G201" s="54">
        <f>VLOOKUP(E201,'[1]Sheet1'!$C$8:$J$257,7,0)</f>
        <v>135340</v>
      </c>
      <c r="H201" s="55">
        <f>VLOOKUP(E201,'[1]Sheet1'!$C$8:$J$257,8,0)</f>
        <v>114660</v>
      </c>
      <c r="I201" s="76">
        <f t="shared" si="6"/>
        <v>0.54136</v>
      </c>
    </row>
    <row r="202" spans="1:9" s="4" customFormat="1" ht="18" customHeight="1">
      <c r="A202" s="53">
        <v>93</v>
      </c>
      <c r="B202" s="27" t="s">
        <v>596</v>
      </c>
      <c r="C202" s="26" t="s">
        <v>597</v>
      </c>
      <c r="D202" s="29" t="s">
        <v>31</v>
      </c>
      <c r="E202" s="30" t="s">
        <v>598</v>
      </c>
      <c r="F202" s="31">
        <v>400000</v>
      </c>
      <c r="G202" s="54">
        <f>VLOOKUP(E202,'[1]Sheet1'!$C$8:$J$257,7,0)</f>
        <v>0</v>
      </c>
      <c r="H202" s="55">
        <f>VLOOKUP(E202,'[1]Sheet1'!$C$8:$J$257,8,0)</f>
        <v>400000</v>
      </c>
      <c r="I202" s="76">
        <f t="shared" si="6"/>
        <v>0</v>
      </c>
    </row>
    <row r="203" spans="1:9" s="4" customFormat="1" ht="18" customHeight="1">
      <c r="A203" s="53">
        <v>94</v>
      </c>
      <c r="B203" s="27" t="s">
        <v>599</v>
      </c>
      <c r="C203" s="26" t="s">
        <v>463</v>
      </c>
      <c r="D203" s="29" t="s">
        <v>31</v>
      </c>
      <c r="E203" s="30" t="s">
        <v>600</v>
      </c>
      <c r="F203" s="31">
        <v>190000</v>
      </c>
      <c r="G203" s="54">
        <f>VLOOKUP(E203,'[1]Sheet1'!$C$8:$J$257,7,0)</f>
        <v>70930</v>
      </c>
      <c r="H203" s="55">
        <f>VLOOKUP(E203,'[1]Sheet1'!$C$8:$J$257,8,0)</f>
        <v>119070</v>
      </c>
      <c r="I203" s="76">
        <f aca="true" t="shared" si="7" ref="I203:I210">G203/F203</f>
        <v>0.3733157894736842</v>
      </c>
    </row>
    <row r="204" spans="1:9" s="4" customFormat="1" ht="18" customHeight="1">
      <c r="A204" s="53">
        <v>95</v>
      </c>
      <c r="B204" s="27" t="s">
        <v>601</v>
      </c>
      <c r="C204" s="26" t="s">
        <v>589</v>
      </c>
      <c r="D204" s="29" t="s">
        <v>15</v>
      </c>
      <c r="E204" s="30" t="s">
        <v>602</v>
      </c>
      <c r="F204" s="31">
        <v>500000</v>
      </c>
      <c r="G204" s="54">
        <f>VLOOKUP(E204,'[1]Sheet1'!$C$8:$J$257,7,0)</f>
        <v>349673.88</v>
      </c>
      <c r="H204" s="55">
        <f>VLOOKUP(E204,'[1]Sheet1'!$C$8:$J$257,8,0)</f>
        <v>150326.12</v>
      </c>
      <c r="I204" s="76">
        <f t="shared" si="7"/>
        <v>0.69934776</v>
      </c>
    </row>
    <row r="205" spans="1:9" s="2" customFormat="1" ht="21" customHeight="1">
      <c r="A205" s="21" t="s">
        <v>260</v>
      </c>
      <c r="B205" s="47" t="s">
        <v>603</v>
      </c>
      <c r="C205" s="48"/>
      <c r="D205" s="49" t="s">
        <v>330</v>
      </c>
      <c r="E205" s="49"/>
      <c r="F205" s="50">
        <v>23600000</v>
      </c>
      <c r="G205" s="51">
        <f>G206</f>
        <v>21374</v>
      </c>
      <c r="H205" s="52">
        <f>H206</f>
        <v>23578626</v>
      </c>
      <c r="I205" s="61">
        <f t="shared" si="7"/>
        <v>0.0009056779661016949</v>
      </c>
    </row>
    <row r="206" spans="1:9" s="4" customFormat="1" ht="18" customHeight="1">
      <c r="A206" s="53">
        <v>96</v>
      </c>
      <c r="B206" s="70" t="s">
        <v>604</v>
      </c>
      <c r="C206" s="71" t="s">
        <v>333</v>
      </c>
      <c r="D206" s="29" t="s">
        <v>330</v>
      </c>
      <c r="E206" s="72" t="s">
        <v>605</v>
      </c>
      <c r="F206" s="31">
        <v>23600000</v>
      </c>
      <c r="G206" s="82">
        <f>VLOOKUP(E206,'[1]Sheet1'!$C$8:$J$257,7,0)</f>
        <v>21374</v>
      </c>
      <c r="H206" s="55">
        <f>VLOOKUP(E206,'[1]Sheet1'!$C$8:$J$257,8,0)</f>
        <v>23578626</v>
      </c>
      <c r="I206" s="76">
        <f t="shared" si="7"/>
        <v>0.0009056779661016949</v>
      </c>
    </row>
    <row r="207" spans="1:9" s="2" customFormat="1" ht="21" customHeight="1">
      <c r="A207" s="21" t="s">
        <v>606</v>
      </c>
      <c r="B207" s="83" t="s">
        <v>607</v>
      </c>
      <c r="C207" s="84"/>
      <c r="D207" s="85"/>
      <c r="E207" s="85"/>
      <c r="F207" s="86">
        <v>25500000</v>
      </c>
      <c r="G207" s="87">
        <f>G208+G215+G262+G265</f>
        <v>15902680.59</v>
      </c>
      <c r="H207" s="25">
        <f>H208+H215+H262+H265</f>
        <v>9297319.41</v>
      </c>
      <c r="I207" s="75">
        <f t="shared" si="7"/>
        <v>0.6236345329411764</v>
      </c>
    </row>
    <row r="208" spans="1:9" s="2" customFormat="1" ht="21" customHeight="1">
      <c r="A208" s="21" t="s">
        <v>100</v>
      </c>
      <c r="B208" s="47" t="s">
        <v>608</v>
      </c>
      <c r="C208" s="48"/>
      <c r="D208" s="49" t="s">
        <v>609</v>
      </c>
      <c r="E208" s="49"/>
      <c r="F208" s="50">
        <f aca="true" t="shared" si="8" ref="F208:H208">SUM(F209:F214)</f>
        <v>20000000</v>
      </c>
      <c r="G208" s="51">
        <f t="shared" si="8"/>
        <v>13720564.200000001</v>
      </c>
      <c r="H208" s="52">
        <f t="shared" si="8"/>
        <v>6279435.8</v>
      </c>
      <c r="I208" s="61">
        <f t="shared" si="7"/>
        <v>0.68602821</v>
      </c>
    </row>
    <row r="209" spans="1:9" s="4" customFormat="1" ht="18" customHeight="1">
      <c r="A209" s="53">
        <v>1</v>
      </c>
      <c r="B209" s="27" t="s">
        <v>610</v>
      </c>
      <c r="C209" s="26" t="s">
        <v>611</v>
      </c>
      <c r="D209" s="29" t="s">
        <v>609</v>
      </c>
      <c r="E209" s="26" t="s">
        <v>612</v>
      </c>
      <c r="F209" s="31">
        <v>3000000</v>
      </c>
      <c r="G209" s="32">
        <v>1984782.65</v>
      </c>
      <c r="H209" s="88">
        <v>1015217.35</v>
      </c>
      <c r="I209" s="76">
        <f t="shared" si="7"/>
        <v>0.6615942166666666</v>
      </c>
    </row>
    <row r="210" spans="1:9" s="4" customFormat="1" ht="18" customHeight="1">
      <c r="A210" s="53">
        <v>2</v>
      </c>
      <c r="B210" s="27" t="s">
        <v>613</v>
      </c>
      <c r="C210" s="26" t="s">
        <v>611</v>
      </c>
      <c r="D210" s="29" t="s">
        <v>609</v>
      </c>
      <c r="E210" s="26" t="s">
        <v>614</v>
      </c>
      <c r="F210" s="31">
        <v>1405000</v>
      </c>
      <c r="G210" s="32">
        <v>350000</v>
      </c>
      <c r="H210" s="88">
        <v>1055000</v>
      </c>
      <c r="I210" s="76">
        <f t="shared" si="7"/>
        <v>0.2491103202846975</v>
      </c>
    </row>
    <row r="211" spans="1:9" s="4" customFormat="1" ht="18" customHeight="1">
      <c r="A211" s="53">
        <v>3</v>
      </c>
      <c r="B211" s="27" t="s">
        <v>615</v>
      </c>
      <c r="C211" s="26" t="s">
        <v>611</v>
      </c>
      <c r="D211" s="29" t="s">
        <v>609</v>
      </c>
      <c r="E211" s="26" t="s">
        <v>616</v>
      </c>
      <c r="F211" s="31">
        <v>8350000</v>
      </c>
      <c r="G211" s="32">
        <v>8350000</v>
      </c>
      <c r="H211" s="88">
        <v>0</v>
      </c>
      <c r="I211" s="76">
        <f aca="true" t="shared" si="9" ref="I211:I274">G211/F211</f>
        <v>1</v>
      </c>
    </row>
    <row r="212" spans="1:9" s="4" customFormat="1" ht="18" customHeight="1">
      <c r="A212" s="53">
        <v>4</v>
      </c>
      <c r="B212" s="27" t="s">
        <v>617</v>
      </c>
      <c r="C212" s="26" t="s">
        <v>611</v>
      </c>
      <c r="D212" s="29" t="s">
        <v>609</v>
      </c>
      <c r="E212" s="30" t="s">
        <v>618</v>
      </c>
      <c r="F212" s="31">
        <v>1180000</v>
      </c>
      <c r="G212" s="32">
        <v>506864.3</v>
      </c>
      <c r="H212" s="88">
        <v>673135.7</v>
      </c>
      <c r="I212" s="76">
        <f t="shared" si="9"/>
        <v>0.4295460169491525</v>
      </c>
    </row>
    <row r="213" spans="1:9" s="4" customFormat="1" ht="18" customHeight="1">
      <c r="A213" s="53">
        <v>5</v>
      </c>
      <c r="B213" s="27" t="s">
        <v>619</v>
      </c>
      <c r="C213" s="26" t="s">
        <v>611</v>
      </c>
      <c r="D213" s="29" t="s">
        <v>609</v>
      </c>
      <c r="E213" s="30" t="s">
        <v>620</v>
      </c>
      <c r="F213" s="31">
        <v>4840000</v>
      </c>
      <c r="G213" s="32">
        <v>1346117.25</v>
      </c>
      <c r="H213" s="88">
        <v>3493882.75</v>
      </c>
      <c r="I213" s="76">
        <f t="shared" si="9"/>
        <v>0.2781233987603306</v>
      </c>
    </row>
    <row r="214" spans="1:9" s="4" customFormat="1" ht="18" customHeight="1">
      <c r="A214" s="53">
        <v>6</v>
      </c>
      <c r="B214" s="27" t="s">
        <v>621</v>
      </c>
      <c r="C214" s="26" t="s">
        <v>611</v>
      </c>
      <c r="D214" s="29" t="s">
        <v>609</v>
      </c>
      <c r="E214" s="30" t="s">
        <v>622</v>
      </c>
      <c r="F214" s="31">
        <v>1225000</v>
      </c>
      <c r="G214" s="32">
        <v>1182800</v>
      </c>
      <c r="H214" s="88">
        <v>42200</v>
      </c>
      <c r="I214" s="76">
        <f t="shared" si="9"/>
        <v>0.9655510204081633</v>
      </c>
    </row>
    <row r="215" spans="1:9" s="2" customFormat="1" ht="21" customHeight="1">
      <c r="A215" s="21" t="s">
        <v>260</v>
      </c>
      <c r="B215" s="47" t="s">
        <v>623</v>
      </c>
      <c r="C215" s="48"/>
      <c r="D215" s="49" t="s">
        <v>624</v>
      </c>
      <c r="E215" s="49"/>
      <c r="F215" s="50">
        <v>4000000</v>
      </c>
      <c r="G215" s="51">
        <f>SUM(G216:G261)</f>
        <v>2017870.0499999998</v>
      </c>
      <c r="H215" s="52">
        <f>SUM(H216:H261)</f>
        <v>1982129.9500000002</v>
      </c>
      <c r="I215" s="61">
        <f t="shared" si="9"/>
        <v>0.5044675125</v>
      </c>
    </row>
    <row r="216" spans="1:9" s="4" customFormat="1" ht="18" customHeight="1">
      <c r="A216" s="53">
        <v>7</v>
      </c>
      <c r="B216" s="27" t="s">
        <v>625</v>
      </c>
      <c r="C216" s="26" t="s">
        <v>626</v>
      </c>
      <c r="D216" s="29" t="s">
        <v>627</v>
      </c>
      <c r="E216" s="30" t="s">
        <v>628</v>
      </c>
      <c r="F216" s="31">
        <v>2495000</v>
      </c>
      <c r="G216" s="54">
        <f>VLOOKUP(E216,'[1]Sheet1'!$C$8:$J$257,7,0)</f>
        <v>1542440</v>
      </c>
      <c r="H216" s="55">
        <f>VLOOKUP(E216,'[1]Sheet1'!$C$8:$J$257,8,0)</f>
        <v>952560</v>
      </c>
      <c r="I216" s="76">
        <f t="shared" si="9"/>
        <v>0.6182124248496994</v>
      </c>
    </row>
    <row r="217" spans="1:9" s="4" customFormat="1" ht="18" customHeight="1">
      <c r="A217" s="53">
        <v>8</v>
      </c>
      <c r="B217" s="27" t="s">
        <v>629</v>
      </c>
      <c r="C217" s="26" t="s">
        <v>630</v>
      </c>
      <c r="D217" s="29" t="s">
        <v>50</v>
      </c>
      <c r="E217" s="30" t="s">
        <v>631</v>
      </c>
      <c r="F217" s="31">
        <v>30000</v>
      </c>
      <c r="G217" s="54">
        <f>VLOOKUP(E217,'[1]Sheet1'!$C$8:$J$257,7,0)</f>
        <v>29213.08</v>
      </c>
      <c r="H217" s="55">
        <f>VLOOKUP(E217,'[1]Sheet1'!$C$8:$J$257,8,0)</f>
        <v>786.92</v>
      </c>
      <c r="I217" s="76">
        <f aca="true" t="shared" si="10" ref="I217:I270">G217/F217</f>
        <v>0.9737693333333334</v>
      </c>
    </row>
    <row r="218" spans="1:9" s="4" customFormat="1" ht="18" customHeight="1">
      <c r="A218" s="53">
        <v>9</v>
      </c>
      <c r="B218" s="27" t="s">
        <v>632</v>
      </c>
      <c r="C218" s="26" t="s">
        <v>633</v>
      </c>
      <c r="D218" s="29" t="s">
        <v>27</v>
      </c>
      <c r="E218" s="30" t="s">
        <v>634</v>
      </c>
      <c r="F218" s="31">
        <v>30000</v>
      </c>
      <c r="G218" s="54">
        <f>VLOOKUP(E218,'[1]Sheet1'!$C$8:$J$257,7,0)</f>
        <v>0</v>
      </c>
      <c r="H218" s="55">
        <f>VLOOKUP(E218,'[1]Sheet1'!$C$8:$J$257,8,0)</f>
        <v>30000</v>
      </c>
      <c r="I218" s="76">
        <f t="shared" si="10"/>
        <v>0</v>
      </c>
    </row>
    <row r="219" spans="1:9" s="4" customFormat="1" ht="18" customHeight="1">
      <c r="A219" s="53">
        <v>10</v>
      </c>
      <c r="B219" s="27" t="s">
        <v>635</v>
      </c>
      <c r="C219" s="26" t="s">
        <v>636</v>
      </c>
      <c r="D219" s="29" t="s">
        <v>70</v>
      </c>
      <c r="E219" s="26" t="s">
        <v>637</v>
      </c>
      <c r="F219" s="31">
        <v>30000</v>
      </c>
      <c r="G219" s="54">
        <f>VLOOKUP(E219,'[1]Sheet1'!$C$8:$J$257,7,0)</f>
        <v>24754.81</v>
      </c>
      <c r="H219" s="55">
        <f>VLOOKUP(E219,'[1]Sheet1'!$C$8:$J$257,8,0)</f>
        <v>5245.19</v>
      </c>
      <c r="I219" s="76">
        <f t="shared" si="10"/>
        <v>0.8251603333333334</v>
      </c>
    </row>
    <row r="220" spans="1:9" s="4" customFormat="1" ht="18" customHeight="1">
      <c r="A220" s="53">
        <v>11</v>
      </c>
      <c r="B220" s="27" t="s">
        <v>638</v>
      </c>
      <c r="C220" s="26" t="s">
        <v>639</v>
      </c>
      <c r="D220" s="29" t="s">
        <v>640</v>
      </c>
      <c r="E220" s="30" t="s">
        <v>641</v>
      </c>
      <c r="F220" s="31">
        <v>30000</v>
      </c>
      <c r="G220" s="54">
        <f>VLOOKUP(E220,'[1]Sheet1'!$C$8:$J$257,7,0)</f>
        <v>0</v>
      </c>
      <c r="H220" s="55">
        <f>VLOOKUP(E220,'[1]Sheet1'!$C$8:$J$257,8,0)</f>
        <v>30000</v>
      </c>
      <c r="I220" s="76">
        <f t="shared" si="10"/>
        <v>0</v>
      </c>
    </row>
    <row r="221" spans="1:9" s="4" customFormat="1" ht="18" customHeight="1">
      <c r="A221" s="53">
        <v>12</v>
      </c>
      <c r="B221" s="27" t="s">
        <v>642</v>
      </c>
      <c r="C221" s="26" t="s">
        <v>643</v>
      </c>
      <c r="D221" s="29" t="s">
        <v>38</v>
      </c>
      <c r="E221" s="30" t="s">
        <v>644</v>
      </c>
      <c r="F221" s="31">
        <v>30000</v>
      </c>
      <c r="G221" s="54">
        <f>VLOOKUP(E221,'[1]Sheet1'!$C$8:$J$257,7,0)</f>
        <v>19491.5</v>
      </c>
      <c r="H221" s="55">
        <f>VLOOKUP(E221,'[1]Sheet1'!$C$8:$J$257,8,0)</f>
        <v>10508.5</v>
      </c>
      <c r="I221" s="76">
        <f t="shared" si="10"/>
        <v>0.6497166666666667</v>
      </c>
    </row>
    <row r="222" spans="1:9" s="4" customFormat="1" ht="18" customHeight="1">
      <c r="A222" s="53">
        <v>13</v>
      </c>
      <c r="B222" s="27" t="s">
        <v>645</v>
      </c>
      <c r="C222" s="26" t="s">
        <v>646</v>
      </c>
      <c r="D222" s="29" t="s">
        <v>70</v>
      </c>
      <c r="E222" s="30" t="s">
        <v>647</v>
      </c>
      <c r="F222" s="31">
        <v>50000</v>
      </c>
      <c r="G222" s="54">
        <f>VLOOKUP(E222,'[1]Sheet1'!$C$8:$J$257,7,0)</f>
        <v>49873.63</v>
      </c>
      <c r="H222" s="55">
        <f>VLOOKUP(E222,'[1]Sheet1'!$C$8:$J$257,8,0)</f>
        <v>126.37</v>
      </c>
      <c r="I222" s="76">
        <f t="shared" si="10"/>
        <v>0.9974725999999999</v>
      </c>
    </row>
    <row r="223" spans="1:9" s="4" customFormat="1" ht="18" customHeight="1">
      <c r="A223" s="53">
        <v>14</v>
      </c>
      <c r="B223" s="27" t="s">
        <v>648</v>
      </c>
      <c r="C223" s="26" t="s">
        <v>649</v>
      </c>
      <c r="D223" s="29" t="s">
        <v>19</v>
      </c>
      <c r="E223" s="30" t="s">
        <v>650</v>
      </c>
      <c r="F223" s="31">
        <v>50000</v>
      </c>
      <c r="G223" s="54">
        <f>VLOOKUP(E223,'[1]Sheet1'!$C$8:$J$257,7,0)</f>
        <v>22421.43</v>
      </c>
      <c r="H223" s="55">
        <f>VLOOKUP(E223,'[1]Sheet1'!$C$8:$J$257,8,0)</f>
        <v>27578.57</v>
      </c>
      <c r="I223" s="76">
        <f t="shared" si="10"/>
        <v>0.4484286</v>
      </c>
    </row>
    <row r="224" spans="1:9" s="4" customFormat="1" ht="18" customHeight="1">
      <c r="A224" s="53">
        <v>15</v>
      </c>
      <c r="B224" s="27" t="s">
        <v>651</v>
      </c>
      <c r="C224" s="26" t="s">
        <v>652</v>
      </c>
      <c r="D224" s="29" t="s">
        <v>23</v>
      </c>
      <c r="E224" s="30" t="s">
        <v>653</v>
      </c>
      <c r="F224" s="31">
        <v>50000</v>
      </c>
      <c r="G224" s="54">
        <f>VLOOKUP(E224,'[1]Sheet1'!$C$8:$J$257,7,0)</f>
        <v>47000</v>
      </c>
      <c r="H224" s="55">
        <f>VLOOKUP(E224,'[1]Sheet1'!$C$8:$J$257,8,0)</f>
        <v>3000</v>
      </c>
      <c r="I224" s="76">
        <f t="shared" si="10"/>
        <v>0.94</v>
      </c>
    </row>
    <row r="225" spans="1:9" s="4" customFormat="1" ht="18" customHeight="1">
      <c r="A225" s="53">
        <v>16</v>
      </c>
      <c r="B225" s="27" t="s">
        <v>654</v>
      </c>
      <c r="C225" s="26" t="s">
        <v>26</v>
      </c>
      <c r="D225" s="29" t="s">
        <v>27</v>
      </c>
      <c r="E225" s="30" t="s">
        <v>655</v>
      </c>
      <c r="F225" s="31">
        <v>50000</v>
      </c>
      <c r="G225" s="54">
        <f>VLOOKUP(E225,'[1]Sheet1'!$C$8:$J$257,7,0)</f>
        <v>0</v>
      </c>
      <c r="H225" s="55">
        <f>VLOOKUP(E225,'[1]Sheet1'!$C$8:$J$257,8,0)</f>
        <v>50000</v>
      </c>
      <c r="I225" s="76">
        <f t="shared" si="10"/>
        <v>0</v>
      </c>
    </row>
    <row r="226" spans="1:9" s="4" customFormat="1" ht="18" customHeight="1">
      <c r="A226" s="53">
        <v>17</v>
      </c>
      <c r="B226" s="27" t="s">
        <v>656</v>
      </c>
      <c r="C226" s="26" t="s">
        <v>442</v>
      </c>
      <c r="D226" s="29" t="s">
        <v>46</v>
      </c>
      <c r="E226" s="30" t="s">
        <v>657</v>
      </c>
      <c r="F226" s="31">
        <v>50000</v>
      </c>
      <c r="G226" s="54">
        <f>VLOOKUP(E226,'[1]Sheet1'!$C$8:$J$257,7,0)</f>
        <v>0</v>
      </c>
      <c r="H226" s="55">
        <f>VLOOKUP(E226,'[1]Sheet1'!$C$8:$J$257,8,0)</f>
        <v>50000</v>
      </c>
      <c r="I226" s="76">
        <f t="shared" si="10"/>
        <v>0</v>
      </c>
    </row>
    <row r="227" spans="1:9" s="4" customFormat="1" ht="18" customHeight="1">
      <c r="A227" s="53">
        <v>18</v>
      </c>
      <c r="B227" s="73" t="s">
        <v>658</v>
      </c>
      <c r="C227" s="53" t="s">
        <v>659</v>
      </c>
      <c r="D227" s="29" t="s">
        <v>54</v>
      </c>
      <c r="E227" s="26" t="s">
        <v>660</v>
      </c>
      <c r="F227" s="31">
        <v>50000</v>
      </c>
      <c r="G227" s="54">
        <f>VLOOKUP(E227,'[1]Sheet1'!$C$8:$J$257,7,0)</f>
        <v>0</v>
      </c>
      <c r="H227" s="55">
        <f>VLOOKUP(E227,'[1]Sheet1'!$C$8:$J$257,8,0)</f>
        <v>50000</v>
      </c>
      <c r="I227" s="76">
        <f t="shared" si="10"/>
        <v>0</v>
      </c>
    </row>
    <row r="228" spans="1:9" s="4" customFormat="1" ht="18" customHeight="1">
      <c r="A228" s="53">
        <v>19</v>
      </c>
      <c r="B228" s="27" t="s">
        <v>661</v>
      </c>
      <c r="C228" s="26" t="s">
        <v>662</v>
      </c>
      <c r="D228" s="29" t="s">
        <v>58</v>
      </c>
      <c r="E228" s="30" t="s">
        <v>663</v>
      </c>
      <c r="F228" s="31">
        <v>30000</v>
      </c>
      <c r="G228" s="54">
        <f>VLOOKUP(E228,'[1]Sheet1'!$C$8:$J$257,7,0)</f>
        <v>16159.69</v>
      </c>
      <c r="H228" s="55">
        <f>VLOOKUP(E228,'[1]Sheet1'!$C$8:$J$257,8,0)</f>
        <v>13840.31</v>
      </c>
      <c r="I228" s="76">
        <f t="shared" si="10"/>
        <v>0.5386563333333334</v>
      </c>
    </row>
    <row r="229" spans="1:9" s="4" customFormat="1" ht="18.75" customHeight="1">
      <c r="A229" s="53">
        <v>20</v>
      </c>
      <c r="B229" s="27" t="s">
        <v>664</v>
      </c>
      <c r="C229" s="26" t="s">
        <v>442</v>
      </c>
      <c r="D229" s="29" t="s">
        <v>46</v>
      </c>
      <c r="E229" s="30" t="s">
        <v>665</v>
      </c>
      <c r="F229" s="31">
        <v>30000</v>
      </c>
      <c r="G229" s="54">
        <f>VLOOKUP(E229,'[1]Sheet1'!$C$8:$J$257,7,0)</f>
        <v>0</v>
      </c>
      <c r="H229" s="55">
        <f>VLOOKUP(E229,'[1]Sheet1'!$C$8:$J$257,8,0)</f>
        <v>30000</v>
      </c>
      <c r="I229" s="76">
        <f t="shared" si="10"/>
        <v>0</v>
      </c>
    </row>
    <row r="230" spans="1:9" s="4" customFormat="1" ht="19.5" customHeight="1">
      <c r="A230" s="53">
        <v>21</v>
      </c>
      <c r="B230" s="27" t="s">
        <v>666</v>
      </c>
      <c r="C230" s="26" t="s">
        <v>134</v>
      </c>
      <c r="D230" s="29" t="s">
        <v>46</v>
      </c>
      <c r="E230" s="30" t="s">
        <v>667</v>
      </c>
      <c r="F230" s="31">
        <v>30000</v>
      </c>
      <c r="G230" s="54">
        <f>VLOOKUP(E230,'[1]Sheet1'!$C$8:$J$257,7,0)</f>
        <v>26259.44</v>
      </c>
      <c r="H230" s="55">
        <f>VLOOKUP(E230,'[1]Sheet1'!$C$8:$J$257,8,0)</f>
        <v>3740.56</v>
      </c>
      <c r="I230" s="76">
        <f t="shared" si="10"/>
        <v>0.8753146666666666</v>
      </c>
    </row>
    <row r="231" spans="1:9" s="4" customFormat="1" ht="18" customHeight="1">
      <c r="A231" s="53">
        <v>22</v>
      </c>
      <c r="B231" s="27" t="s">
        <v>668</v>
      </c>
      <c r="C231" s="26" t="s">
        <v>669</v>
      </c>
      <c r="D231" s="29" t="s">
        <v>78</v>
      </c>
      <c r="E231" s="30" t="s">
        <v>670</v>
      </c>
      <c r="F231" s="31">
        <v>10000</v>
      </c>
      <c r="G231" s="54">
        <f>VLOOKUP(E231,'[1]Sheet1'!$C$8:$J$257,7,0)</f>
        <v>0</v>
      </c>
      <c r="H231" s="55">
        <f>VLOOKUP(E231,'[1]Sheet1'!$C$8:$J$257,8,0)</f>
        <v>10000</v>
      </c>
      <c r="I231" s="76">
        <f t="shared" si="10"/>
        <v>0</v>
      </c>
    </row>
    <row r="232" spans="1:9" s="4" customFormat="1" ht="18" customHeight="1">
      <c r="A232" s="53">
        <v>23</v>
      </c>
      <c r="B232" s="27" t="s">
        <v>671</v>
      </c>
      <c r="C232" s="26" t="s">
        <v>672</v>
      </c>
      <c r="D232" s="29" t="s">
        <v>31</v>
      </c>
      <c r="E232" s="30" t="s">
        <v>673</v>
      </c>
      <c r="F232" s="31">
        <v>10000</v>
      </c>
      <c r="G232" s="54">
        <f>VLOOKUP(E232,'[1]Sheet1'!$C$8:$J$257,7,0)</f>
        <v>8960</v>
      </c>
      <c r="H232" s="55">
        <f>VLOOKUP(E232,'[1]Sheet1'!$C$8:$J$257,8,0)</f>
        <v>1040</v>
      </c>
      <c r="I232" s="76">
        <f t="shared" si="10"/>
        <v>0.896</v>
      </c>
    </row>
    <row r="233" spans="1:9" s="4" customFormat="1" ht="18" customHeight="1">
      <c r="A233" s="53">
        <v>24</v>
      </c>
      <c r="B233" s="27" t="s">
        <v>674</v>
      </c>
      <c r="C233" s="26" t="s">
        <v>675</v>
      </c>
      <c r="D233" s="29" t="s">
        <v>70</v>
      </c>
      <c r="E233" s="30" t="s">
        <v>676</v>
      </c>
      <c r="F233" s="31">
        <v>10000</v>
      </c>
      <c r="G233" s="54">
        <f>VLOOKUP(E233,'[1]Sheet1'!$C$8:$J$257,7,0)</f>
        <v>9119</v>
      </c>
      <c r="H233" s="55">
        <f>VLOOKUP(E233,'[1]Sheet1'!$C$8:$J$257,8,0)</f>
        <v>881</v>
      </c>
      <c r="I233" s="76">
        <f t="shared" si="10"/>
        <v>0.9119</v>
      </c>
    </row>
    <row r="234" spans="1:9" s="4" customFormat="1" ht="18" customHeight="1">
      <c r="A234" s="53">
        <v>25</v>
      </c>
      <c r="B234" s="27" t="s">
        <v>677</v>
      </c>
      <c r="C234" s="26" t="s">
        <v>678</v>
      </c>
      <c r="D234" s="29" t="s">
        <v>86</v>
      </c>
      <c r="E234" s="30" t="s">
        <v>679</v>
      </c>
      <c r="F234" s="31">
        <v>10000</v>
      </c>
      <c r="G234" s="54">
        <f>VLOOKUP(E234,'[1]Sheet1'!$C$8:$J$257,7,0)</f>
        <v>0</v>
      </c>
      <c r="H234" s="55">
        <f>VLOOKUP(E234,'[1]Sheet1'!$C$8:$J$257,8,0)</f>
        <v>10000</v>
      </c>
      <c r="I234" s="76">
        <f t="shared" si="10"/>
        <v>0</v>
      </c>
    </row>
    <row r="235" spans="1:9" s="4" customFormat="1" ht="18" customHeight="1">
      <c r="A235" s="53">
        <v>26</v>
      </c>
      <c r="B235" s="27" t="s">
        <v>680</v>
      </c>
      <c r="C235" s="26" t="s">
        <v>589</v>
      </c>
      <c r="D235" s="29" t="s">
        <v>15</v>
      </c>
      <c r="E235" s="30" t="s">
        <v>681</v>
      </c>
      <c r="F235" s="31">
        <v>10000</v>
      </c>
      <c r="G235" s="54">
        <f>VLOOKUP(E235,'[1]Sheet1'!$C$8:$J$257,7,0)</f>
        <v>0</v>
      </c>
      <c r="H235" s="55">
        <f>VLOOKUP(E235,'[1]Sheet1'!$C$8:$J$257,8,0)</f>
        <v>10000</v>
      </c>
      <c r="I235" s="76">
        <f t="shared" si="10"/>
        <v>0</v>
      </c>
    </row>
    <row r="236" spans="1:9" s="4" customFormat="1" ht="18" customHeight="1">
      <c r="A236" s="53">
        <v>27</v>
      </c>
      <c r="B236" s="27" t="s">
        <v>682</v>
      </c>
      <c r="C236" s="26" t="s">
        <v>683</v>
      </c>
      <c r="D236" s="29" t="s">
        <v>82</v>
      </c>
      <c r="E236" s="30" t="s">
        <v>684</v>
      </c>
      <c r="F236" s="31">
        <v>20000</v>
      </c>
      <c r="G236" s="54">
        <f>VLOOKUP(E236,'[1]Sheet1'!$C$8:$J$257,7,0)</f>
        <v>5033.9</v>
      </c>
      <c r="H236" s="55">
        <f>VLOOKUP(E236,'[1]Sheet1'!$C$8:$J$257,8,0)</f>
        <v>14966.1</v>
      </c>
      <c r="I236" s="76">
        <f t="shared" si="10"/>
        <v>0.251695</v>
      </c>
    </row>
    <row r="237" spans="1:9" s="4" customFormat="1" ht="18" customHeight="1">
      <c r="A237" s="53">
        <v>28</v>
      </c>
      <c r="B237" s="73" t="s">
        <v>685</v>
      </c>
      <c r="C237" s="53" t="s">
        <v>686</v>
      </c>
      <c r="D237" s="29" t="s">
        <v>90</v>
      </c>
      <c r="E237" s="30" t="s">
        <v>687</v>
      </c>
      <c r="F237" s="31">
        <v>20000</v>
      </c>
      <c r="G237" s="54">
        <f>VLOOKUP(E237,'[1]Sheet1'!$C$8:$J$257,7,0)</f>
        <v>0</v>
      </c>
      <c r="H237" s="55">
        <f>VLOOKUP(E237,'[1]Sheet1'!$C$8:$J$257,8,0)</f>
        <v>20000</v>
      </c>
      <c r="I237" s="76">
        <f t="shared" si="10"/>
        <v>0</v>
      </c>
    </row>
    <row r="238" spans="1:9" s="4" customFormat="1" ht="18" customHeight="1">
      <c r="A238" s="53">
        <v>29</v>
      </c>
      <c r="B238" s="73" t="s">
        <v>688</v>
      </c>
      <c r="C238" s="53" t="s">
        <v>689</v>
      </c>
      <c r="D238" s="29" t="s">
        <v>78</v>
      </c>
      <c r="E238" s="30" t="s">
        <v>690</v>
      </c>
      <c r="F238" s="31">
        <v>20000</v>
      </c>
      <c r="G238" s="54">
        <f>VLOOKUP(E238,'[1]Sheet1'!$C$8:$J$257,7,0)</f>
        <v>0</v>
      </c>
      <c r="H238" s="55">
        <f>VLOOKUP(E238,'[1]Sheet1'!$C$8:$J$257,8,0)</f>
        <v>20000</v>
      </c>
      <c r="I238" s="76">
        <f t="shared" si="10"/>
        <v>0</v>
      </c>
    </row>
    <row r="239" spans="1:9" s="4" customFormat="1" ht="18" customHeight="1">
      <c r="A239" s="53">
        <v>30</v>
      </c>
      <c r="B239" s="27" t="s">
        <v>691</v>
      </c>
      <c r="C239" s="78" t="s">
        <v>692</v>
      </c>
      <c r="D239" s="29" t="s">
        <v>66</v>
      </c>
      <c r="E239" s="30" t="s">
        <v>693</v>
      </c>
      <c r="F239" s="31">
        <v>20000</v>
      </c>
      <c r="G239" s="54">
        <f>VLOOKUP(E239,'[1]Sheet1'!$C$8:$J$257,7,0)</f>
        <v>14497.74</v>
      </c>
      <c r="H239" s="55">
        <f>VLOOKUP(E239,'[1]Sheet1'!$C$8:$J$257,8,0)</f>
        <v>5502.26</v>
      </c>
      <c r="I239" s="76">
        <f t="shared" si="10"/>
        <v>0.724887</v>
      </c>
    </row>
    <row r="240" spans="1:9" s="4" customFormat="1" ht="18" customHeight="1">
      <c r="A240" s="53">
        <v>31</v>
      </c>
      <c r="B240" s="27" t="s">
        <v>694</v>
      </c>
      <c r="C240" s="26" t="s">
        <v>695</v>
      </c>
      <c r="D240" s="29" t="s">
        <v>62</v>
      </c>
      <c r="E240" s="30" t="s">
        <v>696</v>
      </c>
      <c r="F240" s="31">
        <v>10000</v>
      </c>
      <c r="G240" s="54">
        <f>VLOOKUP(E240,'[1]Sheet1'!$C$8:$J$257,7,0)</f>
        <v>4058.5</v>
      </c>
      <c r="H240" s="55">
        <f>VLOOKUP(E240,'[1]Sheet1'!$C$8:$J$257,8,0)</f>
        <v>5941.5</v>
      </c>
      <c r="I240" s="76">
        <f t="shared" si="10"/>
        <v>0.40585</v>
      </c>
    </row>
    <row r="241" spans="1:9" s="4" customFormat="1" ht="18" customHeight="1">
      <c r="A241" s="53">
        <v>32</v>
      </c>
      <c r="B241" s="73" t="s">
        <v>697</v>
      </c>
      <c r="C241" s="26" t="s">
        <v>698</v>
      </c>
      <c r="D241" s="29" t="s">
        <v>23</v>
      </c>
      <c r="E241" s="30" t="s">
        <v>699</v>
      </c>
      <c r="F241" s="31">
        <v>10000</v>
      </c>
      <c r="G241" s="54">
        <f>VLOOKUP(E241,'[1]Sheet1'!$C$8:$J$257,7,0)</f>
        <v>5720</v>
      </c>
      <c r="H241" s="55">
        <f>VLOOKUP(E241,'[1]Sheet1'!$C$8:$J$257,8,0)</f>
        <v>4280</v>
      </c>
      <c r="I241" s="76">
        <f t="shared" si="10"/>
        <v>0.572</v>
      </c>
    </row>
    <row r="242" spans="1:9" s="4" customFormat="1" ht="18" customHeight="1">
      <c r="A242" s="53">
        <v>33</v>
      </c>
      <c r="B242" s="27" t="s">
        <v>700</v>
      </c>
      <c r="C242" s="26" t="s">
        <v>701</v>
      </c>
      <c r="D242" s="29" t="s">
        <v>23</v>
      </c>
      <c r="E242" s="30" t="s">
        <v>702</v>
      </c>
      <c r="F242" s="31">
        <v>10000</v>
      </c>
      <c r="G242" s="54">
        <f>VLOOKUP(E242,'[1]Sheet1'!$C$8:$J$257,7,0)</f>
        <v>616.07</v>
      </c>
      <c r="H242" s="55">
        <f>VLOOKUP(E242,'[1]Sheet1'!$C$8:$J$257,8,0)</f>
        <v>9383.93</v>
      </c>
      <c r="I242" s="76">
        <f t="shared" si="10"/>
        <v>0.061607</v>
      </c>
    </row>
    <row r="243" spans="1:9" s="4" customFormat="1" ht="18" customHeight="1">
      <c r="A243" s="53">
        <v>34</v>
      </c>
      <c r="B243" s="27" t="s">
        <v>703</v>
      </c>
      <c r="C243" s="26" t="s">
        <v>704</v>
      </c>
      <c r="D243" s="29" t="s">
        <v>27</v>
      </c>
      <c r="E243" s="30" t="s">
        <v>705</v>
      </c>
      <c r="F243" s="31">
        <v>10000</v>
      </c>
      <c r="G243" s="54">
        <f>VLOOKUP(E243,'[1]Sheet1'!$C$8:$J$257,7,0)</f>
        <v>0</v>
      </c>
      <c r="H243" s="55">
        <f>VLOOKUP(E243,'[1]Sheet1'!$C$8:$J$257,8,0)</f>
        <v>10000</v>
      </c>
      <c r="I243" s="76">
        <f t="shared" si="10"/>
        <v>0</v>
      </c>
    </row>
    <row r="244" spans="1:9" s="4" customFormat="1" ht="18" customHeight="1">
      <c r="A244" s="53">
        <v>35</v>
      </c>
      <c r="B244" s="27" t="s">
        <v>706</v>
      </c>
      <c r="C244" s="26" t="s">
        <v>707</v>
      </c>
      <c r="D244" s="29" t="s">
        <v>78</v>
      </c>
      <c r="E244" s="30" t="s">
        <v>708</v>
      </c>
      <c r="F244" s="31">
        <v>50000</v>
      </c>
      <c r="G244" s="54">
        <f>VLOOKUP(E244,'[1]Sheet1'!$C$8:$J$257,7,0)</f>
        <v>0</v>
      </c>
      <c r="H244" s="55">
        <f>VLOOKUP(E244,'[1]Sheet1'!$C$8:$J$257,8,0)</f>
        <v>50000</v>
      </c>
      <c r="I244" s="76">
        <f t="shared" si="10"/>
        <v>0</v>
      </c>
    </row>
    <row r="245" spans="1:9" s="4" customFormat="1" ht="18" customHeight="1">
      <c r="A245" s="53">
        <v>36</v>
      </c>
      <c r="B245" s="27" t="s">
        <v>709</v>
      </c>
      <c r="C245" s="26" t="s">
        <v>710</v>
      </c>
      <c r="D245" s="29" t="s">
        <v>15</v>
      </c>
      <c r="E245" s="30" t="s">
        <v>711</v>
      </c>
      <c r="F245" s="31">
        <v>50000</v>
      </c>
      <c r="G245" s="54">
        <f>VLOOKUP(E245,'[1]Sheet1'!$C$8:$J$257,7,0)</f>
        <v>4271</v>
      </c>
      <c r="H245" s="55">
        <f>VLOOKUP(E245,'[1]Sheet1'!$C$8:$J$257,8,0)</f>
        <v>45729</v>
      </c>
      <c r="I245" s="76">
        <f t="shared" si="10"/>
        <v>0.08542</v>
      </c>
    </row>
    <row r="246" spans="1:9" s="4" customFormat="1" ht="18" customHeight="1">
      <c r="A246" s="53">
        <v>37</v>
      </c>
      <c r="B246" s="27" t="s">
        <v>712</v>
      </c>
      <c r="C246" s="78" t="s">
        <v>713</v>
      </c>
      <c r="D246" s="29" t="s">
        <v>15</v>
      </c>
      <c r="E246" s="30" t="s">
        <v>714</v>
      </c>
      <c r="F246" s="31">
        <v>65000</v>
      </c>
      <c r="G246" s="54">
        <f>VLOOKUP(E246,'[1]Sheet1'!$C$8:$J$257,7,0)</f>
        <v>42032.31</v>
      </c>
      <c r="H246" s="55">
        <f>VLOOKUP(E246,'[1]Sheet1'!$C$8:$J$257,8,0)</f>
        <v>22967.69</v>
      </c>
      <c r="I246" s="76">
        <f t="shared" si="10"/>
        <v>0.6466509230769231</v>
      </c>
    </row>
    <row r="247" spans="1:9" s="4" customFormat="1" ht="18" customHeight="1">
      <c r="A247" s="53">
        <v>38</v>
      </c>
      <c r="B247" s="27" t="s">
        <v>715</v>
      </c>
      <c r="C247" s="26" t="s">
        <v>669</v>
      </c>
      <c r="D247" s="29" t="s">
        <v>78</v>
      </c>
      <c r="E247" s="30" t="s">
        <v>716</v>
      </c>
      <c r="F247" s="31">
        <v>70000</v>
      </c>
      <c r="G247" s="54">
        <f>VLOOKUP(E247,'[1]Sheet1'!$C$8:$J$257,7,0)</f>
        <v>0</v>
      </c>
      <c r="H247" s="55">
        <f>VLOOKUP(E247,'[1]Sheet1'!$C$8:$J$257,8,0)</f>
        <v>70000</v>
      </c>
      <c r="I247" s="76">
        <f t="shared" si="10"/>
        <v>0</v>
      </c>
    </row>
    <row r="248" spans="1:9" s="4" customFormat="1" ht="18" customHeight="1">
      <c r="A248" s="53">
        <v>39</v>
      </c>
      <c r="B248" s="27" t="s">
        <v>717</v>
      </c>
      <c r="C248" s="26" t="s">
        <v>718</v>
      </c>
      <c r="D248" s="29" t="s">
        <v>78</v>
      </c>
      <c r="E248" s="72" t="s">
        <v>719</v>
      </c>
      <c r="F248" s="31">
        <v>55000</v>
      </c>
      <c r="G248" s="54">
        <f>VLOOKUP(E248,'[1]Sheet1'!$C$8:$J$257,7,0)</f>
        <v>0</v>
      </c>
      <c r="H248" s="55">
        <f>VLOOKUP(E248,'[1]Sheet1'!$C$8:$J$257,8,0)</f>
        <v>55000</v>
      </c>
      <c r="I248" s="76">
        <f t="shared" si="10"/>
        <v>0</v>
      </c>
    </row>
    <row r="249" spans="1:9" s="4" customFormat="1" ht="18" customHeight="1">
      <c r="A249" s="53">
        <v>40</v>
      </c>
      <c r="B249" s="27" t="s">
        <v>720</v>
      </c>
      <c r="C249" s="26" t="s">
        <v>721</v>
      </c>
      <c r="D249" s="29" t="s">
        <v>50</v>
      </c>
      <c r="E249" s="30" t="s">
        <v>722</v>
      </c>
      <c r="F249" s="31">
        <v>100000</v>
      </c>
      <c r="G249" s="54">
        <f>VLOOKUP(E249,'[1]Sheet1'!$C$8:$J$257,7,0)</f>
        <v>0</v>
      </c>
      <c r="H249" s="55">
        <f>VLOOKUP(E249,'[1]Sheet1'!$C$8:$J$257,8,0)</f>
        <v>100000</v>
      </c>
      <c r="I249" s="76">
        <f t="shared" si="10"/>
        <v>0</v>
      </c>
    </row>
    <row r="250" spans="1:9" s="4" customFormat="1" ht="18" customHeight="1">
      <c r="A250" s="53">
        <v>41</v>
      </c>
      <c r="B250" s="73" t="s">
        <v>723</v>
      </c>
      <c r="C250" s="26" t="s">
        <v>724</v>
      </c>
      <c r="D250" s="29" t="s">
        <v>50</v>
      </c>
      <c r="E250" s="30" t="s">
        <v>725</v>
      </c>
      <c r="F250" s="31">
        <v>15000</v>
      </c>
      <c r="G250" s="54">
        <f>VLOOKUP(E250,'[1]Sheet1'!$C$8:$J$257,7,0)</f>
        <v>14975</v>
      </c>
      <c r="H250" s="55">
        <f>VLOOKUP(E250,'[1]Sheet1'!$C$8:$J$257,8,0)</f>
        <v>25</v>
      </c>
      <c r="I250" s="76">
        <f t="shared" si="10"/>
        <v>0.9983333333333333</v>
      </c>
    </row>
    <row r="251" spans="1:9" s="4" customFormat="1" ht="18" customHeight="1">
      <c r="A251" s="53">
        <v>42</v>
      </c>
      <c r="B251" s="27" t="s">
        <v>726</v>
      </c>
      <c r="C251" s="26" t="s">
        <v>727</v>
      </c>
      <c r="D251" s="29" t="s">
        <v>54</v>
      </c>
      <c r="E251" s="30" t="s">
        <v>728</v>
      </c>
      <c r="F251" s="31">
        <v>15000</v>
      </c>
      <c r="G251" s="54">
        <f>VLOOKUP(E251,'[1]Sheet1'!$C$8:$J$257,7,0)</f>
        <v>0</v>
      </c>
      <c r="H251" s="55">
        <f>VLOOKUP(E251,'[1]Sheet1'!$C$8:$J$257,8,0)</f>
        <v>15000</v>
      </c>
      <c r="I251" s="76">
        <f t="shared" si="10"/>
        <v>0</v>
      </c>
    </row>
    <row r="252" spans="1:9" s="4" customFormat="1" ht="18" customHeight="1">
      <c r="A252" s="53">
        <v>43</v>
      </c>
      <c r="B252" s="27" t="s">
        <v>729</v>
      </c>
      <c r="C252" s="26" t="s">
        <v>730</v>
      </c>
      <c r="D252" s="29" t="s">
        <v>627</v>
      </c>
      <c r="E252" s="30" t="s">
        <v>731</v>
      </c>
      <c r="F252" s="31">
        <v>15000</v>
      </c>
      <c r="G252" s="54">
        <f>VLOOKUP(E252,'[1]Sheet1'!$C$8:$J$257,7,0)</f>
        <v>12749</v>
      </c>
      <c r="H252" s="55">
        <f>VLOOKUP(E252,'[1]Sheet1'!$C$8:$J$257,8,0)</f>
        <v>2251</v>
      </c>
      <c r="I252" s="76">
        <f t="shared" si="10"/>
        <v>0.8499333333333333</v>
      </c>
    </row>
    <row r="253" spans="1:9" s="4" customFormat="1" ht="18" customHeight="1">
      <c r="A253" s="53">
        <v>44</v>
      </c>
      <c r="B253" s="27" t="s">
        <v>732</v>
      </c>
      <c r="C253" s="26" t="s">
        <v>733</v>
      </c>
      <c r="D253" s="29" t="s">
        <v>38</v>
      </c>
      <c r="E253" s="30" t="s">
        <v>734</v>
      </c>
      <c r="F253" s="31">
        <v>15000</v>
      </c>
      <c r="G253" s="54">
        <f>VLOOKUP(E253,'[1]Sheet1'!$C$8:$J$257,7,0)</f>
        <v>12292.65</v>
      </c>
      <c r="H253" s="55">
        <f>VLOOKUP(E253,'[1]Sheet1'!$C$8:$J$257,8,0)</f>
        <v>2707.35</v>
      </c>
      <c r="I253" s="76">
        <f t="shared" si="10"/>
        <v>0.81951</v>
      </c>
    </row>
    <row r="254" spans="1:9" s="4" customFormat="1" ht="18" customHeight="1">
      <c r="A254" s="53">
        <v>45</v>
      </c>
      <c r="B254" s="27" t="s">
        <v>735</v>
      </c>
      <c r="C254" s="26" t="s">
        <v>736</v>
      </c>
      <c r="D254" s="29" t="s">
        <v>640</v>
      </c>
      <c r="E254" s="30" t="s">
        <v>737</v>
      </c>
      <c r="F254" s="31">
        <v>15000</v>
      </c>
      <c r="G254" s="54">
        <f>VLOOKUP(E254,'[1]Sheet1'!$C$8:$J$257,7,0)</f>
        <v>0</v>
      </c>
      <c r="H254" s="55">
        <f>VLOOKUP(E254,'[1]Sheet1'!$C$8:$J$257,8,0)</f>
        <v>15000</v>
      </c>
      <c r="I254" s="76">
        <f t="shared" si="10"/>
        <v>0</v>
      </c>
    </row>
    <row r="255" spans="1:9" s="4" customFormat="1" ht="18" customHeight="1">
      <c r="A255" s="53">
        <v>46</v>
      </c>
      <c r="B255" s="27" t="s">
        <v>738</v>
      </c>
      <c r="C255" s="26" t="s">
        <v>649</v>
      </c>
      <c r="D255" s="29" t="s">
        <v>19</v>
      </c>
      <c r="E255" s="30" t="s">
        <v>739</v>
      </c>
      <c r="F255" s="31">
        <v>25000</v>
      </c>
      <c r="G255" s="54">
        <f>VLOOKUP(E255,'[1]Sheet1'!$C$8:$J$257,7,0)</f>
        <v>6355</v>
      </c>
      <c r="H255" s="55">
        <f>VLOOKUP(E255,'[1]Sheet1'!$C$8:$J$257,8,0)</f>
        <v>18645</v>
      </c>
      <c r="I255" s="76">
        <f t="shared" si="10"/>
        <v>0.2542</v>
      </c>
    </row>
    <row r="256" spans="1:9" s="4" customFormat="1" ht="18" customHeight="1">
      <c r="A256" s="53">
        <v>47</v>
      </c>
      <c r="B256" s="27" t="s">
        <v>740</v>
      </c>
      <c r="C256" s="26" t="s">
        <v>741</v>
      </c>
      <c r="D256" s="29" t="s">
        <v>23</v>
      </c>
      <c r="E256" s="77" t="s">
        <v>742</v>
      </c>
      <c r="F256" s="31">
        <v>25000</v>
      </c>
      <c r="G256" s="54">
        <f>VLOOKUP(E256,'[1]Sheet1'!$C$8:$J$257,7,0)</f>
        <v>16250.29</v>
      </c>
      <c r="H256" s="55">
        <f>VLOOKUP(E256,'[1]Sheet1'!$C$8:$J$257,8,0)</f>
        <v>8749.71</v>
      </c>
      <c r="I256" s="76">
        <f t="shared" si="10"/>
        <v>0.6500116</v>
      </c>
    </row>
    <row r="257" spans="1:9" s="4" customFormat="1" ht="18" customHeight="1">
      <c r="A257" s="53">
        <v>48</v>
      </c>
      <c r="B257" s="27" t="s">
        <v>743</v>
      </c>
      <c r="C257" s="26" t="s">
        <v>744</v>
      </c>
      <c r="D257" s="29" t="s">
        <v>54</v>
      </c>
      <c r="E257" s="30" t="s">
        <v>745</v>
      </c>
      <c r="F257" s="31">
        <v>25000</v>
      </c>
      <c r="G257" s="54">
        <f>VLOOKUP(E257,'[1]Sheet1'!$C$8:$J$257,7,0)</f>
        <v>3575</v>
      </c>
      <c r="H257" s="55">
        <f>VLOOKUP(E257,'[1]Sheet1'!$C$8:$J$257,8,0)</f>
        <v>21425</v>
      </c>
      <c r="I257" s="76">
        <f t="shared" si="10"/>
        <v>0.143</v>
      </c>
    </row>
    <row r="258" spans="1:9" s="4" customFormat="1" ht="18" customHeight="1">
      <c r="A258" s="53">
        <v>49</v>
      </c>
      <c r="B258" s="27" t="s">
        <v>746</v>
      </c>
      <c r="C258" s="26" t="s">
        <v>747</v>
      </c>
      <c r="D258" s="29" t="s">
        <v>86</v>
      </c>
      <c r="E258" s="30" t="s">
        <v>748</v>
      </c>
      <c r="F258" s="31">
        <v>25000</v>
      </c>
      <c r="G258" s="54">
        <f>VLOOKUP(E258,'[1]Sheet1'!$C$8:$J$257,7,0)</f>
        <v>0</v>
      </c>
      <c r="H258" s="55">
        <f>VLOOKUP(E258,'[1]Sheet1'!$C$8:$J$257,8,0)</f>
        <v>25000</v>
      </c>
      <c r="I258" s="76">
        <f t="shared" si="10"/>
        <v>0</v>
      </c>
    </row>
    <row r="259" spans="1:9" s="4" customFormat="1" ht="18" customHeight="1">
      <c r="A259" s="53">
        <v>50</v>
      </c>
      <c r="B259" s="27" t="s">
        <v>749</v>
      </c>
      <c r="C259" s="26" t="s">
        <v>750</v>
      </c>
      <c r="D259" s="29" t="s">
        <v>38</v>
      </c>
      <c r="E259" s="30" t="s">
        <v>751</v>
      </c>
      <c r="F259" s="31">
        <v>15000</v>
      </c>
      <c r="G259" s="54">
        <f>VLOOKUP(E259,'[1]Sheet1'!$C$8:$J$257,7,0)</f>
        <v>13208</v>
      </c>
      <c r="H259" s="55">
        <f>VLOOKUP(E259,'[1]Sheet1'!$C$8:$J$257,8,0)</f>
        <v>1792</v>
      </c>
      <c r="I259" s="76">
        <f t="shared" si="10"/>
        <v>0.8805333333333333</v>
      </c>
    </row>
    <row r="260" spans="1:9" s="4" customFormat="1" ht="18" customHeight="1">
      <c r="A260" s="53">
        <v>51</v>
      </c>
      <c r="B260" s="27" t="s">
        <v>752</v>
      </c>
      <c r="C260" s="26" t="s">
        <v>77</v>
      </c>
      <c r="D260" s="29" t="s">
        <v>78</v>
      </c>
      <c r="E260" s="30" t="s">
        <v>753</v>
      </c>
      <c r="F260" s="31">
        <v>15000</v>
      </c>
      <c r="G260" s="54">
        <f>VLOOKUP(E260,'[1]Sheet1'!$C$8:$J$257,7,0)</f>
        <v>0</v>
      </c>
      <c r="H260" s="55">
        <f>VLOOKUP(E260,'[1]Sheet1'!$C$8:$J$257,8,0)</f>
        <v>15000</v>
      </c>
      <c r="I260" s="76">
        <f t="shared" si="10"/>
        <v>0</v>
      </c>
    </row>
    <row r="261" spans="1:9" s="4" customFormat="1" ht="18" customHeight="1">
      <c r="A261" s="53">
        <v>52</v>
      </c>
      <c r="B261" s="27" t="s">
        <v>754</v>
      </c>
      <c r="C261" s="26" t="s">
        <v>750</v>
      </c>
      <c r="D261" s="29" t="s">
        <v>38</v>
      </c>
      <c r="E261" s="30" t="s">
        <v>755</v>
      </c>
      <c r="F261" s="31">
        <v>200000</v>
      </c>
      <c r="G261" s="54">
        <f>VLOOKUP(E261,'[1]Sheet1'!$C$8:$J$257,7,0)</f>
        <v>66543.01</v>
      </c>
      <c r="H261" s="55">
        <f>VLOOKUP(E261,'[1]Sheet1'!$C$8:$J$257,8,0)</f>
        <v>133456.99</v>
      </c>
      <c r="I261" s="76">
        <f t="shared" si="10"/>
        <v>0.33271504999999996</v>
      </c>
    </row>
    <row r="262" spans="1:9" s="2" customFormat="1" ht="21" customHeight="1">
      <c r="A262" s="21" t="s">
        <v>282</v>
      </c>
      <c r="B262" s="47" t="s">
        <v>756</v>
      </c>
      <c r="C262" s="48"/>
      <c r="D262" s="49" t="s">
        <v>757</v>
      </c>
      <c r="E262" s="49"/>
      <c r="F262" s="50">
        <v>1000000</v>
      </c>
      <c r="G262" s="51">
        <f>G263</f>
        <v>140623</v>
      </c>
      <c r="H262" s="52">
        <f>H263</f>
        <v>559377</v>
      </c>
      <c r="I262" s="61">
        <f t="shared" si="10"/>
        <v>0.140623</v>
      </c>
    </row>
    <row r="263" spans="1:9" s="4" customFormat="1" ht="18" customHeight="1">
      <c r="A263" s="53">
        <v>53</v>
      </c>
      <c r="B263" s="27" t="s">
        <v>758</v>
      </c>
      <c r="C263" s="26" t="s">
        <v>759</v>
      </c>
      <c r="D263" s="29" t="s">
        <v>760</v>
      </c>
      <c r="E263" s="30" t="s">
        <v>761</v>
      </c>
      <c r="F263" s="31">
        <v>700000</v>
      </c>
      <c r="G263" s="31">
        <v>140623</v>
      </c>
      <c r="H263" s="88">
        <v>559377</v>
      </c>
      <c r="I263" s="76">
        <f t="shared" si="10"/>
        <v>0.20089</v>
      </c>
    </row>
    <row r="264" spans="1:9" s="4" customFormat="1" ht="18" customHeight="1">
      <c r="A264" s="53">
        <v>54</v>
      </c>
      <c r="B264" s="89" t="s">
        <v>762</v>
      </c>
      <c r="C264" s="90" t="s">
        <v>763</v>
      </c>
      <c r="D264" s="91" t="s">
        <v>640</v>
      </c>
      <c r="E264" s="92">
        <v>220348</v>
      </c>
      <c r="F264" s="31">
        <v>300000</v>
      </c>
      <c r="G264" s="31">
        <v>183594.29</v>
      </c>
      <c r="H264" s="88">
        <v>116405.71</v>
      </c>
      <c r="I264" s="76">
        <f t="shared" si="10"/>
        <v>0.6119809666666667</v>
      </c>
    </row>
    <row r="265" spans="1:9" s="2" customFormat="1" ht="21" customHeight="1">
      <c r="A265" s="21" t="s">
        <v>764</v>
      </c>
      <c r="B265" s="47" t="s">
        <v>765</v>
      </c>
      <c r="C265" s="48"/>
      <c r="D265" s="49" t="s">
        <v>766</v>
      </c>
      <c r="E265" s="49"/>
      <c r="F265" s="50">
        <v>500000</v>
      </c>
      <c r="G265" s="51">
        <f>G266</f>
        <v>23623.34</v>
      </c>
      <c r="H265" s="52">
        <f>H266</f>
        <v>476376.66</v>
      </c>
      <c r="I265" s="61">
        <f t="shared" si="10"/>
        <v>0.04724668</v>
      </c>
    </row>
    <row r="266" spans="1:9" s="4" customFormat="1" ht="18" customHeight="1">
      <c r="A266" s="53">
        <v>55</v>
      </c>
      <c r="B266" s="27" t="s">
        <v>767</v>
      </c>
      <c r="C266" s="78" t="s">
        <v>763</v>
      </c>
      <c r="D266" s="29" t="s">
        <v>640</v>
      </c>
      <c r="E266" s="30" t="s">
        <v>768</v>
      </c>
      <c r="F266" s="93">
        <v>500000</v>
      </c>
      <c r="G266" s="94">
        <v>23623.34</v>
      </c>
      <c r="H266" s="55">
        <v>476376.66</v>
      </c>
      <c r="I266" s="76">
        <f t="shared" si="10"/>
        <v>0.04724668</v>
      </c>
    </row>
    <row r="267" spans="1:9" s="2" customFormat="1" ht="21" customHeight="1">
      <c r="A267" s="21" t="s">
        <v>769</v>
      </c>
      <c r="B267" s="41" t="s">
        <v>770</v>
      </c>
      <c r="C267" s="42"/>
      <c r="D267" s="43" t="s">
        <v>771</v>
      </c>
      <c r="E267" s="43"/>
      <c r="F267" s="86">
        <v>2000000</v>
      </c>
      <c r="G267" s="45">
        <f>G268</f>
        <v>473095.1</v>
      </c>
      <c r="H267" s="46">
        <f>H268</f>
        <v>1526904.9</v>
      </c>
      <c r="I267" s="60">
        <f t="shared" si="10"/>
        <v>0.23654755</v>
      </c>
    </row>
    <row r="268" spans="1:9" s="4" customFormat="1" ht="18" customHeight="1">
      <c r="A268" s="95">
        <v>1</v>
      </c>
      <c r="B268" s="96" t="s">
        <v>772</v>
      </c>
      <c r="C268" s="97" t="s">
        <v>53</v>
      </c>
      <c r="D268" s="98" t="s">
        <v>771</v>
      </c>
      <c r="E268" s="97" t="s">
        <v>773</v>
      </c>
      <c r="F268" s="99">
        <v>2000000</v>
      </c>
      <c r="G268" s="94">
        <v>473095.1</v>
      </c>
      <c r="H268" s="100">
        <v>1526904.9</v>
      </c>
      <c r="I268" s="111">
        <f t="shared" si="10"/>
        <v>0.23654755</v>
      </c>
    </row>
    <row r="269" spans="1:9" s="2" customFormat="1" ht="21" customHeight="1">
      <c r="A269" s="22" t="s">
        <v>774</v>
      </c>
      <c r="B269" s="101" t="s">
        <v>775</v>
      </c>
      <c r="C269" s="102"/>
      <c r="D269" s="101" t="s">
        <v>776</v>
      </c>
      <c r="E269" s="101"/>
      <c r="F269" s="103">
        <v>590000</v>
      </c>
      <c r="G269" s="104">
        <f>G270</f>
        <v>0</v>
      </c>
      <c r="H269" s="105">
        <f>H270</f>
        <v>590000</v>
      </c>
      <c r="I269" s="112">
        <f t="shared" si="10"/>
        <v>0</v>
      </c>
    </row>
    <row r="270" spans="1:9" s="4" customFormat="1" ht="18" customHeight="1">
      <c r="A270" s="106">
        <v>1</v>
      </c>
      <c r="B270" s="107" t="s">
        <v>777</v>
      </c>
      <c r="C270" s="106" t="s">
        <v>659</v>
      </c>
      <c r="D270" s="108" t="s">
        <v>776</v>
      </c>
      <c r="E270" s="109" t="s">
        <v>778</v>
      </c>
      <c r="F270" s="99">
        <v>590000</v>
      </c>
      <c r="G270" s="94">
        <v>0</v>
      </c>
      <c r="H270" s="110">
        <v>590000</v>
      </c>
      <c r="I270" s="111">
        <f t="shared" si="10"/>
        <v>0</v>
      </c>
    </row>
  </sheetData>
  <sheetProtection/>
  <mergeCells count="17">
    <mergeCell ref="A1:I1"/>
    <mergeCell ref="A3:E3"/>
    <mergeCell ref="B4:C4"/>
    <mergeCell ref="B27:C27"/>
    <mergeCell ref="B28:C28"/>
    <mergeCell ref="B83:C83"/>
    <mergeCell ref="B91:C91"/>
    <mergeCell ref="B108:C108"/>
    <mergeCell ref="B109:C109"/>
    <mergeCell ref="B205:C205"/>
    <mergeCell ref="B207:C207"/>
    <mergeCell ref="B208:C208"/>
    <mergeCell ref="B215:C215"/>
    <mergeCell ref="B262:C262"/>
    <mergeCell ref="B265:C265"/>
    <mergeCell ref="B267:C267"/>
    <mergeCell ref="B269:C2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40" sqref="H40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飞</cp:lastModifiedBy>
  <dcterms:created xsi:type="dcterms:W3CDTF">2019-06-18T01:55:53Z</dcterms:created>
  <dcterms:modified xsi:type="dcterms:W3CDTF">2020-10-12T01:25:33Z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